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010" tabRatio="925" activeTab="3"/>
  </bookViews>
  <sheets>
    <sheet name="Introductory sub-table (I)(a)" sheetId="1" r:id="rId1"/>
    <sheet name="Table (I)(a)" sheetId="2" r:id="rId2"/>
    <sheet name="Notes" sheetId="3" r:id="rId3"/>
    <sheet name="Promoter &amp; Promoter Group(I)(b)" sheetId="4" r:id="rId4"/>
    <sheet name="Public (I)(c)(i)" sheetId="5" r:id="rId5"/>
    <sheet name="Public (I)(c)(ii)" sheetId="6" r:id="rId6"/>
    <sheet name="locked-in shares (I)(d)" sheetId="7" r:id="rId7"/>
    <sheet name="DRDetails (II)(a)" sheetId="8" r:id="rId8"/>
    <sheet name="DRHolding (II)(b)" sheetId="9" r:id="rId9"/>
    <sheet name="Sheet1" sheetId="10" r:id="rId10"/>
  </sheets>
  <calcPr calcId="124519"/>
</workbook>
</file>

<file path=xl/calcChain.xml><?xml version="1.0" encoding="utf-8"?>
<calcChain xmlns="http://schemas.openxmlformats.org/spreadsheetml/2006/main">
  <c r="E58" i="2"/>
  <c r="E60"/>
  <c r="D58"/>
  <c r="D60"/>
  <c r="C58"/>
  <c r="C60"/>
  <c r="C41" i="4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D16" i="9"/>
  <c r="D16" i="8"/>
  <c r="C16"/>
  <c r="C15" i="7"/>
  <c r="G18" i="6"/>
  <c r="E18"/>
  <c r="C18"/>
  <c r="G17" i="5"/>
  <c r="E17"/>
  <c r="C17"/>
  <c r="J41" i="4"/>
  <c r="H41"/>
  <c r="E41"/>
  <c r="F41" s="1"/>
  <c r="F17"/>
  <c r="F16"/>
  <c r="F15"/>
  <c r="F14"/>
  <c r="F13"/>
  <c r="F12"/>
  <c r="F11"/>
  <c r="F10"/>
  <c r="F9"/>
  <c r="F8"/>
  <c r="F7"/>
  <c r="H67" i="2"/>
  <c r="E67"/>
  <c r="D67"/>
  <c r="C67"/>
  <c r="I65"/>
  <c r="E46"/>
  <c r="D46"/>
  <c r="C46"/>
  <c r="H28"/>
  <c r="I28"/>
  <c r="E28"/>
  <c r="D28"/>
  <c r="C28"/>
  <c r="I25"/>
  <c r="I24"/>
  <c r="I23"/>
  <c r="I22"/>
  <c r="I21"/>
  <c r="I20"/>
  <c r="H17"/>
  <c r="H30"/>
  <c r="E17"/>
  <c r="E30"/>
  <c r="D17"/>
  <c r="I17"/>
  <c r="C17"/>
  <c r="C30"/>
  <c r="I14"/>
  <c r="I13"/>
  <c r="I12"/>
  <c r="I11"/>
  <c r="I10"/>
  <c r="I9"/>
  <c r="I8"/>
  <c r="B26" i="1"/>
  <c r="B19"/>
  <c r="B12"/>
  <c r="H69" i="2"/>
  <c r="E62"/>
  <c r="E69"/>
  <c r="C62"/>
  <c r="C69"/>
  <c r="D30"/>
  <c r="I30"/>
  <c r="D62"/>
  <c r="F34"/>
  <c r="F50"/>
  <c r="F54"/>
  <c r="F55"/>
  <c r="F14"/>
  <c r="F62"/>
  <c r="F13"/>
  <c r="F39"/>
  <c r="F37"/>
  <c r="F57"/>
  <c r="F43"/>
  <c r="F53"/>
  <c r="F22"/>
  <c r="F8"/>
  <c r="F9"/>
  <c r="D69"/>
  <c r="F21"/>
  <c r="F51"/>
  <c r="F20"/>
  <c r="F12"/>
  <c r="F49"/>
  <c r="F56"/>
  <c r="F23"/>
  <c r="F10"/>
  <c r="F52"/>
  <c r="F46"/>
  <c r="F40"/>
  <c r="F11"/>
  <c r="F41"/>
  <c r="F25"/>
  <c r="F36"/>
  <c r="F17"/>
  <c r="F24"/>
  <c r="F42"/>
  <c r="F35"/>
  <c r="F28"/>
  <c r="F60"/>
  <c r="F58"/>
  <c r="F38"/>
  <c r="F30"/>
  <c r="D11" i="4"/>
  <c r="G54" i="2"/>
  <c r="D15" i="7"/>
  <c r="G38" i="4"/>
  <c r="G21" i="2"/>
  <c r="E10" i="9"/>
  <c r="D11" i="6"/>
  <c r="D8" i="5"/>
  <c r="D7" i="4"/>
  <c r="G36" i="2"/>
  <c r="D15" i="6"/>
  <c r="D32" i="4"/>
  <c r="G37"/>
  <c r="G10"/>
  <c r="D24"/>
  <c r="D7" i="7"/>
  <c r="G21" i="4"/>
  <c r="G56" i="2"/>
  <c r="E16" i="9"/>
  <c r="G35" i="4"/>
  <c r="E7" i="8"/>
  <c r="G26" i="4"/>
  <c r="E11" i="9"/>
  <c r="E9" i="8"/>
  <c r="D27" i="4"/>
  <c r="G25" i="2"/>
  <c r="G11" i="4"/>
  <c r="D18"/>
  <c r="G40" i="2"/>
  <c r="D16" i="4"/>
  <c r="G22" i="2"/>
  <c r="D7" i="6"/>
  <c r="D19" i="4"/>
  <c r="G40"/>
  <c r="D12" i="7"/>
  <c r="G49" i="2"/>
  <c r="D38" i="4"/>
  <c r="D10" i="5"/>
  <c r="D17"/>
  <c r="D14" i="4"/>
  <c r="G12"/>
  <c r="D8" i="7"/>
  <c r="D6" i="6"/>
  <c r="E5" i="9"/>
  <c r="E16" i="8"/>
  <c r="D10" i="7"/>
  <c r="D29" i="4"/>
  <c r="D13" i="5"/>
  <c r="G23" i="2"/>
  <c r="G23" i="4"/>
  <c r="G16"/>
  <c r="D23"/>
  <c r="D11" i="7"/>
  <c r="D41" i="4"/>
  <c r="E6" i="9"/>
  <c r="D9" i="6"/>
  <c r="G60" i="2"/>
  <c r="G20"/>
  <c r="D8" i="4"/>
  <c r="G7"/>
  <c r="G39" i="2"/>
  <c r="D12" i="5"/>
  <c r="G30" i="4"/>
  <c r="D13" i="6"/>
  <c r="D30" i="4"/>
  <c r="G43" i="2"/>
  <c r="B28" i="1"/>
  <c r="G24" i="2"/>
  <c r="G55"/>
  <c r="G20" i="4"/>
  <c r="D37"/>
  <c r="G46" i="2"/>
  <c r="G42"/>
  <c r="D8" i="6"/>
  <c r="D14"/>
  <c r="G51" i="2"/>
  <c r="D18" i="6"/>
  <c r="D4" i="7"/>
  <c r="G19" i="4"/>
  <c r="G67" i="2"/>
  <c r="E8" i="9"/>
  <c r="D39" i="4"/>
  <c r="G25"/>
  <c r="G28" i="2"/>
  <c r="G8"/>
  <c r="D25" i="4"/>
  <c r="G34" i="2"/>
  <c r="G38"/>
  <c r="D10" i="6"/>
  <c r="G9" i="2"/>
  <c r="D15" i="4"/>
  <c r="I69" i="2"/>
  <c r="D11" i="5"/>
  <c r="D35" i="4"/>
  <c r="D20"/>
  <c r="G14" i="2"/>
  <c r="E9" i="9"/>
  <c r="D34" i="4"/>
  <c r="D26"/>
  <c r="E5" i="8"/>
  <c r="D14" i="5"/>
  <c r="E10" i="8"/>
  <c r="D17" i="4"/>
  <c r="D36"/>
  <c r="G32"/>
  <c r="D12"/>
  <c r="D21"/>
  <c r="G31"/>
  <c r="D12" i="6"/>
  <c r="G65" i="2"/>
  <c r="E13" i="9"/>
  <c r="E12" i="8"/>
  <c r="G66" i="2"/>
  <c r="E8" i="8"/>
  <c r="D33" i="4"/>
  <c r="D10"/>
  <c r="D6" i="5"/>
  <c r="G17" i="4"/>
  <c r="G13" i="2"/>
  <c r="G17"/>
  <c r="G29" i="4"/>
  <c r="G41"/>
  <c r="D6" i="7"/>
  <c r="G27" i="4"/>
  <c r="G69" i="2"/>
  <c r="G12"/>
  <c r="G8" i="4"/>
  <c r="G41" i="2"/>
  <c r="G37"/>
  <c r="G50"/>
  <c r="G10"/>
  <c r="G15" i="4"/>
  <c r="E7" i="9"/>
  <c r="D9" i="7"/>
  <c r="G35" i="2"/>
  <c r="G11"/>
  <c r="G39" i="4"/>
  <c r="D31"/>
  <c r="G58" i="2"/>
  <c r="G34" i="4"/>
  <c r="G18"/>
  <c r="E13" i="8"/>
  <c r="E12" i="9"/>
  <c r="G36" i="4"/>
  <c r="G53" i="2"/>
  <c r="G24" i="4"/>
  <c r="D22"/>
  <c r="D5" i="7"/>
  <c r="E11" i="8"/>
  <c r="D13" i="4"/>
  <c r="D9" i="5"/>
  <c r="D7"/>
  <c r="G52" i="2"/>
  <c r="G57"/>
  <c r="G9" i="4"/>
  <c r="G13"/>
  <c r="D40"/>
  <c r="D9"/>
  <c r="G33"/>
  <c r="D28"/>
  <c r="G28"/>
  <c r="G14"/>
  <c r="G22"/>
  <c r="E6" i="8"/>
  <c r="G30" i="2"/>
  <c r="G62"/>
  <c r="I9" i="5"/>
  <c r="I12"/>
  <c r="L30" i="4"/>
  <c r="I9" i="6"/>
  <c r="I6"/>
  <c r="I8"/>
  <c r="L23" i="4"/>
  <c r="L12"/>
  <c r="D19" i="1"/>
  <c r="L7" i="4"/>
  <c r="D16" i="1"/>
  <c r="L21" i="4"/>
  <c r="L36"/>
  <c r="D24" i="1"/>
  <c r="I11" i="6"/>
  <c r="L34" i="4"/>
  <c r="I10" i="6"/>
  <c r="I15"/>
  <c r="L11" i="4"/>
  <c r="L33"/>
  <c r="L29"/>
  <c r="I11" i="5"/>
  <c r="L22" i="4"/>
  <c r="L15"/>
  <c r="L35"/>
  <c r="L14"/>
  <c r="L27"/>
  <c r="L37"/>
  <c r="I7" i="5"/>
  <c r="L17" i="4"/>
  <c r="I14" i="5"/>
  <c r="L8" i="4"/>
  <c r="D10" i="1"/>
  <c r="I10" i="5"/>
  <c r="I8"/>
  <c r="L40" i="4"/>
  <c r="I13" i="6"/>
  <c r="L26" i="4"/>
  <c r="L19"/>
  <c r="I7" i="6"/>
  <c r="D9" i="1"/>
  <c r="L10" i="4"/>
  <c r="L32"/>
  <c r="L9"/>
  <c r="L18"/>
  <c r="L38"/>
  <c r="D17" i="1"/>
  <c r="D26"/>
  <c r="I6" i="5"/>
  <c r="L31" i="4"/>
  <c r="L25"/>
  <c r="I13" i="5"/>
  <c r="L16" i="4"/>
  <c r="L20"/>
  <c r="L24"/>
  <c r="L13"/>
  <c r="L28"/>
  <c r="D12" i="1"/>
  <c r="I14" i="6"/>
  <c r="I18" s="1"/>
  <c r="L39" i="4"/>
  <c r="D23" i="1"/>
  <c r="I12" i="6"/>
  <c r="I17" i="5"/>
  <c r="L41" i="4"/>
</calcChain>
</file>

<file path=xl/sharedStrings.xml><?xml version="1.0" encoding="utf-8"?>
<sst xmlns="http://schemas.openxmlformats.org/spreadsheetml/2006/main" count="264" uniqueCount="210">
  <si>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</si>
  <si>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</si>
  <si>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</si>
  <si>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</si>
  <si>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</si>
  <si>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</si>
  <si>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</si>
  <si>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</si>
  <si>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</si>
  <si>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</si>
  <si>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</si>
  <si>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</si>
  <si>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</si>
  <si>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</si>
  <si>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</si>
  <si>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</si>
  <si>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</si>
  <si>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</si>
  <si>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</si>
  <si>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</si>
  <si>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</si>
  <si>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</si>
  <si>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</si>
  <si>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</si>
  <si>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</si>
  <si>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</si>
  <si>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</si>
  <si>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</si>
  <si>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</si>
  <si>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</si>
  <si>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</si>
  <si>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</si>
  <si>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</si>
  <si>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</si>
  <si>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</si>
  <si>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</si>
  <si>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</si>
  <si>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</si>
  <si>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</si>
  <si>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</si>
  <si>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</si>
  <si>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</si>
  <si>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</si>
  <si>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</si>
  <si>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</si>
  <si>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</si>
  <si>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</si>
  <si>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</si>
  <si>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</si>
  <si>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</si>
  <si>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</si>
  <si>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</si>
  <si>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</si>
  <si>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</si>
  <si>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</si>
  <si>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</si>
  <si>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</si>
  <si>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</si>
  <si>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</si>
  <si>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</si>
  <si>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</si>
  <si>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</si>
  <si>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</si>
  <si>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</si>
  <si>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</si>
  <si>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</si>
  <si>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</si>
  <si>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</si>
  <si>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</si>
  <si>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</si>
  <si>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</si>
  <si>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</si>
  <si>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</si>
  <si>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</si>
  <si>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</si>
  <si>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</si>
  <si>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</si>
  <si>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</si>
  <si>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</si>
  <si>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</si>
  <si>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</si>
  <si>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</si>
  <si>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</si>
  <si>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</si>
  <si>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</si>
  <si>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</si>
  <si>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</si>
  <si>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</si>
  <si>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</si>
  <si>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</si>
  <si>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</si>
  <si>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</si>
  <si>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</si>
  <si>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</si>
  <si>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</si>
  <si>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>(d-ii)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</si>
  <si>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</si>
  <si>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</si>
  <si>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</si>
  <si>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</si>
  <si>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</si>
  <si>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</si>
  <si>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</si>
  <si>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</si>
  <si>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(A)+(B)+(C)</t>
  </si>
  <si>
    <t>Sr.No</t>
  </si>
  <si>
    <t>Notes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</si>
  <si>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</si>
  <si>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</si>
  <si>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</si>
  <si>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</si>
  <si>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</si>
  <si>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</si>
  <si>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</si>
  <si>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</si>
  <si>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</si>
  <si>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</si>
  <si>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</si>
  <si>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</si>
  <si>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</si>
  <si>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</si>
  <si>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</si>
  <si>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</si>
  <si>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</si>
  <si>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</si>
  <si>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</si>
  <si>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</si>
  <si>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</si>
  <si>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</si>
  <si>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</si>
  <si>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</si>
  <si>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</si>
  <si>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</si>
  <si>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</si>
  <si>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</si>
  <si>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</si>
  <si>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</si>
  <si>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</si>
  <si>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</si>
  <si>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</si>
  <si>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</si>
  <si>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</si>
  <si>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</si>
  <si>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</si>
  <si>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</si>
  <si>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</si>
  <si>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</si>
  <si>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</si>
  <si>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</si>
  <si>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</si>
  <si>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</si>
  <si>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</si>
  <si>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</si>
  <si>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</si>
  <si>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</si>
  <si>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</si>
  <si>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</si>
  <si>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</si>
  <si>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</si>
  <si>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</si>
  <si>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</si>
  <si>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</si>
  <si>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</si>
  <si>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Total shares (including
underlying shares assuming full conversion of warrants and convertible securities) as a
% of diluted share capital</t>
  </si>
  <si>
    <t>Name of the Company:  SHREE HARI CHEMICALS EXPORT LTD</t>
  </si>
  <si>
    <t>Scrip Code : 524336, Name of the scrip : SHHARICH , class of security:  EQUITY</t>
  </si>
  <si>
    <t>Clearing Members</t>
  </si>
  <si>
    <t>NRI/OCB's</t>
  </si>
  <si>
    <t>Ajay Agarwal HUF</t>
  </si>
  <si>
    <t>Ajay Babulal Agarwal</t>
  </si>
  <si>
    <t>Amit Kishorilal Ramuka</t>
  </si>
  <si>
    <t>Anup Kishorilal Ramuka</t>
  </si>
  <si>
    <t>Babulal Agarwal HUF</t>
  </si>
  <si>
    <t>Bankesh Chandra Agrawal</t>
  </si>
  <si>
    <t>Gayatri Agarwal</t>
  </si>
  <si>
    <t>Kailashchandra Suwalal Ramuka</t>
  </si>
  <si>
    <t>Kanta Agarwal</t>
  </si>
  <si>
    <t>Kishorilal Suwalal Ramuka</t>
  </si>
  <si>
    <t>Manoj Kumar Ramu Raman Agrawal</t>
  </si>
  <si>
    <t>Mayank Sohanlal Ramuka</t>
  </si>
  <si>
    <t>Meera Ramchandra Ramuka</t>
  </si>
  <si>
    <t>Narangi Devi Agarwal</t>
  </si>
  <si>
    <t>Om Pareek Investment Company Ltd</t>
  </si>
  <si>
    <t>Pooja Ramuraman Agarwal</t>
  </si>
  <si>
    <t>Pushpa Kailaschandra Ramuka</t>
  </si>
  <si>
    <t>Rachna Agarwal</t>
  </si>
  <si>
    <t>Radhika Anup Ramuka</t>
  </si>
  <si>
    <t>Ramchandra Suwalal Ramuka</t>
  </si>
  <si>
    <t>Ramkala Sohanlal Ramuka</t>
  </si>
  <si>
    <t>Ramu Raman Agarwal</t>
  </si>
  <si>
    <t>Ramu Raman Agarwal HUF</t>
  </si>
  <si>
    <t>Shailendra Choudhary</t>
  </si>
  <si>
    <t>Shalini Amit Ramuka</t>
  </si>
  <si>
    <t>Shankar B Agarwal</t>
  </si>
  <si>
    <t>Shree Hari Finvest Ltd</t>
  </si>
  <si>
    <t>Smradhi Agarwal</t>
  </si>
  <si>
    <t>Sohanlal S Ramuka</t>
  </si>
  <si>
    <t>Sohanlal S Ramuka HUF</t>
  </si>
  <si>
    <t>Suman Agarwal</t>
  </si>
  <si>
    <t>Vikas Agarwal</t>
  </si>
  <si>
    <t>Vikram S Choudhary</t>
  </si>
  <si>
    <t>Geeta Kishorilal Ramuka</t>
  </si>
  <si>
    <t>Deenbandhu Jalan</t>
  </si>
  <si>
    <t>Vidya Ranganath</t>
  </si>
  <si>
    <t>N.A.</t>
  </si>
  <si>
    <t>Promoter/Promoter Group/Public</t>
  </si>
  <si>
    <t>N.A</t>
  </si>
  <si>
    <t>(d-iii)</t>
  </si>
  <si>
    <t>Trust</t>
  </si>
  <si>
    <t>Quarter ended:  SEPTEMBER- 2014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</si>
</sst>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4" fillId="2" borderId="6" xfId="0" applyFont="1" applyFill="1" applyBorder="1" applyAlignment="1" applyProtection="1">
      <alignment vertical="top" wrapText="1"/>
    </xf>
    <xf numFmtId="2" fontId="4" fillId="2" borderId="6" xfId="0" applyNumberFormat="1" applyFont="1" applyFill="1" applyBorder="1" applyAlignment="1" applyProtection="1">
      <alignment horizontal="center" vertical="top" wrapText="1"/>
    </xf>
    <xf numFmtId="1" fontId="4" fillId="2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/>
    <xf numFmtId="0" fontId="8" fillId="0" borderId="6" xfId="0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10" fillId="0" borderId="6" xfId="0" applyFont="1" applyBorder="1" applyProtection="1"/>
    <xf numFmtId="1" fontId="10" fillId="0" borderId="6" xfId="0" applyNumberFormat="1" applyFont="1" applyBorder="1" applyAlignment="1" applyProtection="1">
      <alignment horizontal="center"/>
    </xf>
    <xf numFmtId="0" fontId="11" fillId="0" borderId="0" xfId="0" applyFont="1"/>
    <xf numFmtId="0" fontId="8" fillId="2" borderId="6" xfId="0" applyFont="1" applyFill="1" applyBorder="1" applyAlignment="1" applyProtection="1">
      <alignment horizontal="center" vertical="top" wrapText="1"/>
    </xf>
    <xf numFmtId="0" fontId="8" fillId="0" borderId="6" xfId="0" applyNumberFormat="1" applyFont="1" applyBorder="1" applyAlignment="1" applyProtection="1">
      <alignment horizontal="center"/>
    </xf>
    <xf numFmtId="0" fontId="3" fillId="0" borderId="6" xfId="0" applyNumberFormat="1" applyFont="1" applyBorder="1" applyProtection="1"/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center" wrapText="1"/>
    </xf>
    <xf numFmtId="2" fontId="10" fillId="0" borderId="6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1" fontId="6" fillId="2" borderId="6" xfId="0" applyNumberFormat="1" applyFont="1" applyFill="1" applyBorder="1" applyAlignment="1" applyProtection="1">
      <alignment vertical="top" wrapText="1"/>
    </xf>
    <xf numFmtId="1" fontId="3" fillId="0" borderId="6" xfId="0" applyNumberFormat="1" applyFont="1" applyBorder="1" applyAlignment="1" applyProtection="1">
      <alignment horizontal="center"/>
    </xf>
    <xf numFmtId="0" fontId="14" fillId="0" borderId="6" xfId="0" applyFont="1" applyBorder="1" applyProtection="1"/>
    <xf numFmtId="1" fontId="14" fillId="0" borderId="6" xfId="0" applyNumberFormat="1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center"/>
    </xf>
    <xf numFmtId="0" fontId="17" fillId="0" borderId="0" xfId="0" applyFont="1" applyProtection="1"/>
    <xf numFmtId="0" fontId="11" fillId="0" borderId="0" xfId="0" applyFont="1" applyProtection="1"/>
    <xf numFmtId="1" fontId="11" fillId="0" borderId="0" xfId="0" applyNumberFormat="1" applyFont="1" applyProtection="1"/>
    <xf numFmtId="2" fontId="11" fillId="0" borderId="0" xfId="0" applyNumberFormat="1" applyFont="1" applyProtection="1"/>
    <xf numFmtId="2" fontId="0" fillId="0" borderId="0" xfId="0" applyNumberFormat="1"/>
    <xf numFmtId="0" fontId="11" fillId="0" borderId="0" xfId="0" applyFont="1" applyAlignment="1" applyProtection="1">
      <alignment horizontal="center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justify"/>
    </xf>
    <xf numFmtId="1" fontId="14" fillId="0" borderId="6" xfId="0" applyNumberFormat="1" applyFont="1" applyBorder="1" applyAlignment="1" applyProtection="1">
      <alignment horizontal="center" vertical="top" wrapText="1"/>
    </xf>
    <xf numFmtId="2" fontId="14" fillId="0" borderId="6" xfId="0" applyNumberFormat="1" applyFont="1" applyBorder="1" applyAlignment="1" applyProtection="1">
      <alignment horizontal="center" vertical="top" wrapText="1"/>
    </xf>
    <xf numFmtId="0" fontId="18" fillId="0" borderId="6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vertical="top"/>
    </xf>
    <xf numFmtId="2" fontId="11" fillId="0" borderId="6" xfId="0" applyNumberFormat="1" applyFont="1" applyBorder="1" applyAlignment="1" applyProtection="1">
      <alignment horizontal="center" vertical="top"/>
    </xf>
    <xf numFmtId="1" fontId="11" fillId="0" borderId="6" xfId="0" applyNumberFormat="1" applyFont="1" applyBorder="1" applyAlignment="1" applyProtection="1">
      <alignment horizontal="center" vertical="top"/>
    </xf>
    <xf numFmtId="2" fontId="0" fillId="0" borderId="6" xfId="0" applyNumberFormat="1" applyBorder="1"/>
    <xf numFmtId="0" fontId="11" fillId="0" borderId="6" xfId="0" applyFont="1" applyBorder="1" applyProtection="1"/>
    <xf numFmtId="0" fontId="11" fillId="0" borderId="6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" fontId="11" fillId="0" borderId="6" xfId="0" applyNumberFormat="1" applyFont="1" applyBorder="1" applyAlignment="1" applyProtection="1">
      <alignment horizontal="center" vertical="top"/>
      <protection locked="0"/>
    </xf>
    <xf numFmtId="2" fontId="14" fillId="0" borderId="6" xfId="0" applyNumberFormat="1" applyFont="1" applyBorder="1" applyAlignment="1" applyProtection="1">
      <alignment horizontal="center" vertical="top"/>
    </xf>
    <xf numFmtId="1" fontId="14" fillId="0" borderId="6" xfId="0" applyNumberFormat="1" applyFont="1" applyBorder="1" applyAlignment="1" applyProtection="1">
      <alignment horizontal="center" vertical="top"/>
    </xf>
    <xf numFmtId="2" fontId="19" fillId="0" borderId="6" xfId="0" applyNumberFormat="1" applyFont="1" applyBorder="1"/>
    <xf numFmtId="0" fontId="14" fillId="0" borderId="0" xfId="0" applyFont="1" applyProtection="1"/>
    <xf numFmtId="0" fontId="14" fillId="0" borderId="6" xfId="0" applyFont="1" applyBorder="1" applyAlignment="1" applyProtection="1">
      <alignment vertical="top" wrapText="1"/>
    </xf>
    <xf numFmtId="2" fontId="11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2" fontId="14" fillId="0" borderId="6" xfId="0" applyNumberFormat="1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top"/>
    </xf>
    <xf numFmtId="0" fontId="14" fillId="0" borderId="8" xfId="0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/>
    </xf>
    <xf numFmtId="0" fontId="14" fillId="0" borderId="11" xfId="0" applyFont="1" applyBorder="1" applyAlignment="1" applyProtection="1">
      <alignment vertical="top"/>
    </xf>
    <xf numFmtId="0" fontId="15" fillId="0" borderId="4" xfId="0" applyFont="1" applyBorder="1" applyAlignment="1">
      <alignment horizontal="center"/>
    </xf>
    <xf numFmtId="2" fontId="11" fillId="0" borderId="6" xfId="0" applyNumberFormat="1" applyFont="1" applyBorder="1" applyProtection="1"/>
    <xf numFmtId="2" fontId="14" fillId="0" borderId="6" xfId="0" applyNumberFormat="1" applyFont="1" applyBorder="1" applyProtection="1"/>
    <xf numFmtId="0" fontId="14" fillId="0" borderId="6" xfId="0" applyFont="1" applyBorder="1" applyAlignment="1" applyProtection="1">
      <alignment vertical="top"/>
    </xf>
    <xf numFmtId="0" fontId="11" fillId="0" borderId="6" xfId="0" applyFont="1" applyBorder="1" applyAlignment="1" applyProtection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center"/>
    </xf>
    <xf numFmtId="2" fontId="3" fillId="0" borderId="20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top"/>
    </xf>
    <xf numFmtId="0" fontId="14" fillId="0" borderId="21" xfId="0" applyFont="1" applyBorder="1" applyAlignment="1" applyProtection="1">
      <alignment horizontal="center" vertical="justify"/>
    </xf>
    <xf numFmtId="0" fontId="14" fillId="0" borderId="22" xfId="0" applyFont="1" applyBorder="1" applyAlignment="1" applyProtection="1">
      <alignment horizontal="center" vertical="justify"/>
    </xf>
    <xf numFmtId="0" fontId="14" fillId="0" borderId="6" xfId="0" applyFont="1" applyBorder="1" applyAlignment="1" applyProtection="1">
      <alignment horizontal="center" vertical="justify"/>
    </xf>
    <xf numFmtId="0" fontId="14" fillId="0" borderId="21" xfId="0" applyFont="1" applyBorder="1" applyAlignment="1" applyProtection="1">
      <alignment horizontal="center" vertical="top" wrapText="1"/>
    </xf>
    <xf numFmtId="0" fontId="14" fillId="0" borderId="22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opLeftCell="A13" workbookViewId="0"/>
  </sheetViews>
  <sheetFormatPr defaultColWidth="0" defaultRowHeight="15"/>
  <cols>
    <col min="1" max="1" width="31.140625" customWidth="1"/>
    <col min="2" max="2" width="27.140625" bestFit="1" customWidth="1"/>
    <col min="3" max="3" width="27.42578125" bestFit="1" customWidth="1"/>
    <col min="4" max="4" width="32.28515625" bestFit="1" customWidth="1"/>
  </cols>
  <sheetData>
    <row r="1" spans="1:4">
      <c r="B1" s="98" t="s">
        <v>0</v>
      </c>
      <c r="C1" s="98"/>
    </row>
    <row r="2" spans="1:4" ht="15.75" thickBot="1"/>
    <row r="3" spans="1:4">
      <c r="A3" s="99" t="s">
        <v>164</v>
      </c>
      <c r="B3" s="100"/>
      <c r="C3" s="100"/>
      <c r="D3" s="101"/>
    </row>
    <row r="4" spans="1:4">
      <c r="A4" s="102" t="s">
        <v>165</v>
      </c>
      <c r="B4" s="103"/>
      <c r="C4" s="103"/>
      <c r="D4" s="104"/>
    </row>
    <row r="5" spans="1:4" ht="15.75" thickBot="1">
      <c r="A5" s="105" t="s">
        <v>209</v>
      </c>
      <c r="B5" s="106"/>
      <c r="C5" s="106"/>
      <c r="D5" s="107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" t="s">
        <v>5</v>
      </c>
      <c r="B9" s="8"/>
      <c r="C9" s="8">
        <v>0</v>
      </c>
      <c r="D9" s="8">
        <f>((B9*100)/$B$28)</f>
        <v>0</v>
      </c>
    </row>
    <row r="10" spans="1:4">
      <c r="A10" s="8" t="s">
        <v>6</v>
      </c>
      <c r="B10" s="8"/>
      <c r="C10" s="8">
        <v>0</v>
      </c>
      <c r="D10" s="8">
        <f>((B10*100)/$B$28)</f>
        <v>0</v>
      </c>
    </row>
    <row r="11" spans="1:4">
      <c r="A11" s="8"/>
      <c r="B11" s="8"/>
      <c r="C11" s="8">
        <v>0</v>
      </c>
      <c r="D11" s="8"/>
    </row>
    <row r="12" spans="1:4" s="11" customFormat="1">
      <c r="A12" s="9" t="s">
        <v>7</v>
      </c>
      <c r="B12" s="10">
        <f>SUM(B9:B10)</f>
        <v>0</v>
      </c>
      <c r="C12" s="8">
        <v>0</v>
      </c>
      <c r="D12" s="8">
        <f>((B12*100)/$B$28)</f>
        <v>0</v>
      </c>
    </row>
    <row r="13" spans="1:4" ht="15.75" thickBot="1">
      <c r="A13" s="1"/>
      <c r="B13" s="2"/>
      <c r="C13" s="2"/>
      <c r="D13" s="3"/>
    </row>
    <row r="14" spans="1:4" ht="52.5" thickBot="1">
      <c r="A14" s="12" t="s">
        <v>8</v>
      </c>
      <c r="B14" s="5" t="s">
        <v>9</v>
      </c>
      <c r="C14" s="5" t="s">
        <v>10</v>
      </c>
      <c r="D14" s="6" t="s">
        <v>11</v>
      </c>
    </row>
    <row r="15" spans="1:4">
      <c r="A15" s="1"/>
      <c r="B15" s="2"/>
      <c r="C15" s="2"/>
      <c r="D15" s="3"/>
    </row>
    <row r="16" spans="1:4" ht="30">
      <c r="A16" s="7" t="s">
        <v>12</v>
      </c>
      <c r="B16" s="8"/>
      <c r="C16" s="8">
        <v>0</v>
      </c>
      <c r="D16" s="8">
        <f>((B16*100)/$B$28)</f>
        <v>0</v>
      </c>
    </row>
    <row r="17" spans="1:4">
      <c r="A17" s="8" t="s">
        <v>13</v>
      </c>
      <c r="B17" s="8"/>
      <c r="C17" s="8">
        <v>0</v>
      </c>
      <c r="D17" s="8">
        <f>((B17*100)/$B$28)</f>
        <v>0</v>
      </c>
    </row>
    <row r="18" spans="1:4">
      <c r="A18" s="8"/>
      <c r="B18" s="8"/>
      <c r="C18" s="8"/>
      <c r="D18" s="8"/>
    </row>
    <row r="19" spans="1:4" s="11" customFormat="1">
      <c r="A19" s="9" t="s">
        <v>7</v>
      </c>
      <c r="B19" s="10">
        <f>SUM(B16:B17)</f>
        <v>0</v>
      </c>
      <c r="C19" s="8">
        <v>0</v>
      </c>
      <c r="D19" s="8">
        <f>((B19*100)/$B$28)</f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>
      <c r="A22" s="1"/>
      <c r="B22" s="2"/>
      <c r="C22" s="2"/>
      <c r="D22" s="3"/>
    </row>
    <row r="23" spans="1:4" ht="30">
      <c r="A23" s="7" t="s">
        <v>18</v>
      </c>
      <c r="B23" s="8"/>
      <c r="C23" s="8">
        <v>0</v>
      </c>
      <c r="D23" s="8">
        <f>((B23*100)/$B$28)</f>
        <v>0</v>
      </c>
    </row>
    <row r="24" spans="1:4">
      <c r="A24" s="8" t="s">
        <v>13</v>
      </c>
      <c r="B24" s="8"/>
      <c r="C24" s="8">
        <v>0</v>
      </c>
      <c r="D24" s="8">
        <f>((B24*100)/$B$28)</f>
        <v>0</v>
      </c>
    </row>
    <row r="25" spans="1:4">
      <c r="A25" s="8"/>
      <c r="B25" s="8"/>
      <c r="C25" s="8"/>
      <c r="D25" s="8"/>
    </row>
    <row r="26" spans="1:4" s="11" customFormat="1">
      <c r="A26" s="9" t="s">
        <v>7</v>
      </c>
      <c r="B26" s="10">
        <f>SUM(B23:B24)</f>
        <v>0</v>
      </c>
      <c r="C26" s="8">
        <v>0</v>
      </c>
      <c r="D26" s="8">
        <f>((B26*100)/$B$28)</f>
        <v>0</v>
      </c>
    </row>
    <row r="27" spans="1:4" ht="15.75" thickBot="1">
      <c r="A27" s="1"/>
      <c r="B27" s="2"/>
      <c r="C27" s="2"/>
      <c r="D27" s="3"/>
    </row>
    <row r="28" spans="1:4" ht="52.5" thickBot="1">
      <c r="A28" s="12" t="s">
        <v>19</v>
      </c>
      <c r="B28" s="93">
        <f>+'Table (I)(a)'!$D$69+B19+B26</f>
        <v>4446300</v>
      </c>
      <c r="C28" s="13"/>
      <c r="D28" s="14"/>
    </row>
  </sheetData>
  <mergeCells count="4">
    <mergeCell ref="B1:C1"/>
    <mergeCell ref="A3:D3"/>
    <mergeCell ref="A4:D4"/>
    <mergeCell ref="A5:D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opLeftCell="A51" workbookViewId="0">
      <selection activeCell="D60" sqref="D60"/>
    </sheetView>
  </sheetViews>
  <sheetFormatPr defaultRowHeight="15"/>
  <cols>
    <col min="1" max="1" width="6.7109375" customWidth="1"/>
    <col min="2" max="2" width="47.7109375" customWidth="1"/>
    <col min="3" max="3" width="12.140625" customWidth="1"/>
    <col min="4" max="4" width="10.42578125" customWidth="1"/>
    <col min="5" max="5" width="15" customWidth="1"/>
    <col min="6" max="6" width="12.5703125" customWidth="1"/>
    <col min="7" max="7" width="12.85546875" customWidth="1"/>
    <col min="8" max="8" width="14" customWidth="1"/>
    <col min="9" max="9" width="16.5703125" customWidth="1"/>
  </cols>
  <sheetData>
    <row r="1" spans="1:9" ht="18.75">
      <c r="A1" s="108" t="s">
        <v>20</v>
      </c>
      <c r="B1" s="109"/>
      <c r="C1" s="109"/>
      <c r="D1" s="109"/>
      <c r="E1" s="109"/>
      <c r="F1" s="109"/>
      <c r="G1" s="109"/>
      <c r="H1" s="109"/>
      <c r="I1" s="110"/>
    </row>
    <row r="2" spans="1:9" ht="18.75">
      <c r="A2" s="111"/>
      <c r="B2" s="112"/>
      <c r="C2" s="113"/>
      <c r="D2" s="108" t="s">
        <v>21</v>
      </c>
      <c r="E2" s="110"/>
      <c r="F2" s="114"/>
      <c r="G2" s="115"/>
      <c r="H2" s="115"/>
      <c r="I2" s="116"/>
    </row>
    <row r="3" spans="1:9" ht="63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17" t="s">
        <v>27</v>
      </c>
      <c r="G3" s="118"/>
      <c r="H3" s="117" t="s">
        <v>28</v>
      </c>
      <c r="I3" s="118"/>
    </row>
    <row r="4" spans="1:9" ht="50.25">
      <c r="A4" s="15"/>
      <c r="B4" s="15"/>
      <c r="C4" s="15"/>
      <c r="D4" s="15"/>
      <c r="E4" s="15"/>
      <c r="F4" s="16" t="s">
        <v>29</v>
      </c>
      <c r="G4" s="16" t="s">
        <v>30</v>
      </c>
      <c r="H4" s="17" t="s">
        <v>31</v>
      </c>
      <c r="I4" s="16" t="s">
        <v>32</v>
      </c>
    </row>
    <row r="5" spans="1:9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9" t="s">
        <v>38</v>
      </c>
      <c r="G5" s="19" t="s">
        <v>39</v>
      </c>
      <c r="H5" s="20" t="s">
        <v>40</v>
      </c>
      <c r="I5" s="19" t="s">
        <v>41</v>
      </c>
    </row>
    <row r="6" spans="1:9" ht="16.5">
      <c r="A6" s="21" t="s">
        <v>42</v>
      </c>
      <c r="B6" s="22" t="s">
        <v>43</v>
      </c>
      <c r="C6" s="23"/>
      <c r="D6" s="24"/>
      <c r="E6" s="24"/>
      <c r="F6" s="25"/>
      <c r="G6" s="25"/>
      <c r="H6" s="26"/>
      <c r="I6" s="27"/>
    </row>
    <row r="7" spans="1:9">
      <c r="A7" s="21">
        <v>1</v>
      </c>
      <c r="B7" s="22" t="s">
        <v>44</v>
      </c>
      <c r="C7" s="23"/>
      <c r="D7" s="24"/>
      <c r="E7" s="24"/>
      <c r="F7" s="25"/>
      <c r="G7" s="25"/>
      <c r="H7" s="26"/>
      <c r="I7" s="27"/>
    </row>
    <row r="8" spans="1:9">
      <c r="A8" s="28" t="s">
        <v>45</v>
      </c>
      <c r="B8" s="29" t="s">
        <v>46</v>
      </c>
      <c r="C8" s="30">
        <v>32</v>
      </c>
      <c r="D8" s="31">
        <v>1421042</v>
      </c>
      <c r="E8" s="31">
        <v>1421042</v>
      </c>
      <c r="F8" s="25">
        <f t="shared" ref="F8:F14" si="0">((D8*100)/$D$62)</f>
        <v>31.960101657557971</v>
      </c>
      <c r="G8" s="25">
        <f t="shared" ref="G8:G14" si="1">((D8*100)/$D$69)</f>
        <v>31.960101657557971</v>
      </c>
      <c r="H8" s="26"/>
      <c r="I8" s="27">
        <f>((H8*100)/D8)</f>
        <v>0</v>
      </c>
    </row>
    <row r="9" spans="1:9">
      <c r="A9" s="28" t="s">
        <v>47</v>
      </c>
      <c r="B9" s="29" t="s">
        <v>48</v>
      </c>
      <c r="C9" s="30"/>
      <c r="D9" s="31"/>
      <c r="E9" s="31"/>
      <c r="F9" s="25">
        <f t="shared" si="0"/>
        <v>0</v>
      </c>
      <c r="G9" s="25">
        <f t="shared" si="1"/>
        <v>0</v>
      </c>
      <c r="H9" s="26"/>
      <c r="I9" s="27" t="e">
        <f t="shared" ref="I9:I30" si="2">((H9*100)/D9)</f>
        <v>#DIV/0!</v>
      </c>
    </row>
    <row r="10" spans="1:9">
      <c r="A10" s="28" t="s">
        <v>49</v>
      </c>
      <c r="B10" s="29" t="s">
        <v>50</v>
      </c>
      <c r="C10" s="30">
        <v>2</v>
      </c>
      <c r="D10" s="31">
        <v>635700</v>
      </c>
      <c r="E10" s="31">
        <v>635700</v>
      </c>
      <c r="F10" s="25">
        <f t="shared" si="0"/>
        <v>14.297280885230416</v>
      </c>
      <c r="G10" s="25">
        <f t="shared" si="1"/>
        <v>14.297280885230416</v>
      </c>
      <c r="H10" s="26"/>
      <c r="I10" s="27">
        <f t="shared" si="2"/>
        <v>0</v>
      </c>
    </row>
    <row r="11" spans="1:9">
      <c r="A11" s="28" t="s">
        <v>51</v>
      </c>
      <c r="B11" s="29" t="s">
        <v>52</v>
      </c>
      <c r="C11" s="30"/>
      <c r="D11" s="31"/>
      <c r="E11" s="31"/>
      <c r="F11" s="25">
        <f t="shared" si="0"/>
        <v>0</v>
      </c>
      <c r="G11" s="25">
        <f t="shared" si="1"/>
        <v>0</v>
      </c>
      <c r="H11" s="26"/>
      <c r="I11" s="27" t="e">
        <f t="shared" si="2"/>
        <v>#DIV/0!</v>
      </c>
    </row>
    <row r="12" spans="1:9">
      <c r="A12" s="28" t="s">
        <v>53</v>
      </c>
      <c r="B12" s="29" t="s">
        <v>54</v>
      </c>
      <c r="C12" s="23"/>
      <c r="D12" s="24"/>
      <c r="E12" s="24"/>
      <c r="F12" s="25">
        <f t="shared" si="0"/>
        <v>0</v>
      </c>
      <c r="G12" s="25">
        <f t="shared" si="1"/>
        <v>0</v>
      </c>
      <c r="H12" s="26"/>
      <c r="I12" s="27" t="e">
        <f t="shared" si="2"/>
        <v>#DIV/0!</v>
      </c>
    </row>
    <row r="13" spans="1:9">
      <c r="A13" s="32" t="s">
        <v>55</v>
      </c>
      <c r="B13" s="33"/>
      <c r="C13" s="30"/>
      <c r="D13" s="31"/>
      <c r="E13" s="31"/>
      <c r="F13" s="25">
        <f t="shared" si="0"/>
        <v>0</v>
      </c>
      <c r="G13" s="25">
        <f t="shared" si="1"/>
        <v>0</v>
      </c>
      <c r="H13" s="26"/>
      <c r="I13" s="27" t="e">
        <f t="shared" si="2"/>
        <v>#DIV/0!</v>
      </c>
    </row>
    <row r="14" spans="1:9">
      <c r="A14" s="32" t="s">
        <v>56</v>
      </c>
      <c r="B14" s="33"/>
      <c r="C14" s="30"/>
      <c r="D14" s="31"/>
      <c r="E14" s="31"/>
      <c r="F14" s="25">
        <f t="shared" si="0"/>
        <v>0</v>
      </c>
      <c r="G14" s="25">
        <f t="shared" si="1"/>
        <v>0</v>
      </c>
      <c r="H14" s="26"/>
      <c r="I14" s="27" t="e">
        <f t="shared" si="2"/>
        <v>#DIV/0!</v>
      </c>
    </row>
    <row r="15" spans="1:9">
      <c r="A15" s="32"/>
      <c r="B15" s="33"/>
      <c r="C15" s="30"/>
      <c r="D15" s="31"/>
      <c r="E15" s="31"/>
      <c r="F15" s="25"/>
      <c r="G15" s="25"/>
      <c r="H15" s="26"/>
      <c r="I15" s="27"/>
    </row>
    <row r="16" spans="1:9">
      <c r="A16" s="28"/>
      <c r="B16" s="29"/>
      <c r="C16" s="23"/>
      <c r="D16" s="24"/>
      <c r="E16" s="24"/>
      <c r="F16" s="25"/>
      <c r="G16" s="25"/>
      <c r="H16" s="26"/>
      <c r="I16" s="27"/>
    </row>
    <row r="17" spans="1:9">
      <c r="A17" s="21"/>
      <c r="B17" s="22" t="s">
        <v>57</v>
      </c>
      <c r="C17" s="34">
        <f>SUM(C8:C14)</f>
        <v>34</v>
      </c>
      <c r="D17" s="34">
        <f>SUM(D8:D14)</f>
        <v>2056742</v>
      </c>
      <c r="E17" s="34">
        <f>SUM(E8:E14)</f>
        <v>2056742</v>
      </c>
      <c r="F17" s="25">
        <f>((D17*100)/$D$62)</f>
        <v>46.257382542788385</v>
      </c>
      <c r="G17" s="25">
        <f>((D17*100)/$D$69)</f>
        <v>46.257382542788385</v>
      </c>
      <c r="H17" s="35">
        <f>SUM(H8:H14)</f>
        <v>0</v>
      </c>
      <c r="I17" s="27">
        <f t="shared" si="2"/>
        <v>0</v>
      </c>
    </row>
    <row r="18" spans="1:9">
      <c r="A18" s="21"/>
      <c r="B18" s="29"/>
      <c r="C18" s="23"/>
      <c r="D18" s="24"/>
      <c r="E18" s="24"/>
      <c r="F18" s="25"/>
      <c r="G18" s="25"/>
      <c r="H18" s="26"/>
      <c r="I18" s="27"/>
    </row>
    <row r="19" spans="1:9">
      <c r="A19" s="21">
        <v>2</v>
      </c>
      <c r="B19" s="22" t="s">
        <v>58</v>
      </c>
      <c r="C19" s="23"/>
      <c r="D19" s="24"/>
      <c r="E19" s="24"/>
      <c r="F19" s="25"/>
      <c r="G19" s="25"/>
      <c r="H19" s="26"/>
      <c r="I19" s="27"/>
    </row>
    <row r="20" spans="1:9" ht="30">
      <c r="A20" s="28" t="s">
        <v>59</v>
      </c>
      <c r="B20" s="29" t="s">
        <v>60</v>
      </c>
      <c r="C20" s="30"/>
      <c r="D20" s="31"/>
      <c r="E20" s="31"/>
      <c r="F20" s="25">
        <f t="shared" ref="F20:F25" si="3">((D20*100)/$D$62)</f>
        <v>0</v>
      </c>
      <c r="G20" s="25">
        <f t="shared" ref="G20:G25" si="4">((D20*100)/$D$69)</f>
        <v>0</v>
      </c>
      <c r="H20" s="26"/>
      <c r="I20" s="27" t="e">
        <f t="shared" si="2"/>
        <v>#DIV/0!</v>
      </c>
    </row>
    <row r="21" spans="1:9">
      <c r="A21" s="28" t="s">
        <v>61</v>
      </c>
      <c r="B21" s="29" t="s">
        <v>50</v>
      </c>
      <c r="C21" s="30"/>
      <c r="D21" s="31"/>
      <c r="E21" s="31"/>
      <c r="F21" s="25">
        <f t="shared" si="3"/>
        <v>0</v>
      </c>
      <c r="G21" s="25">
        <f t="shared" si="4"/>
        <v>0</v>
      </c>
      <c r="H21" s="26"/>
      <c r="I21" s="27" t="e">
        <f t="shared" si="2"/>
        <v>#DIV/0!</v>
      </c>
    </row>
    <row r="22" spans="1:9">
      <c r="A22" s="28" t="s">
        <v>62</v>
      </c>
      <c r="B22" s="29" t="s">
        <v>63</v>
      </c>
      <c r="C22" s="30"/>
      <c r="D22" s="31"/>
      <c r="E22" s="31"/>
      <c r="F22" s="25">
        <f t="shared" si="3"/>
        <v>0</v>
      </c>
      <c r="G22" s="25">
        <f t="shared" si="4"/>
        <v>0</v>
      </c>
      <c r="H22" s="26"/>
      <c r="I22" s="27" t="e">
        <f t="shared" si="2"/>
        <v>#DIV/0!</v>
      </c>
    </row>
    <row r="23" spans="1:9" ht="15.75">
      <c r="A23" s="28" t="s">
        <v>64</v>
      </c>
      <c r="B23" s="36" t="s">
        <v>65</v>
      </c>
      <c r="C23" s="23"/>
      <c r="D23" s="24"/>
      <c r="E23" s="24"/>
      <c r="F23" s="25">
        <f t="shared" si="3"/>
        <v>0</v>
      </c>
      <c r="G23" s="25">
        <f t="shared" si="4"/>
        <v>0</v>
      </c>
      <c r="H23" s="26"/>
      <c r="I23" s="27" t="e">
        <f t="shared" si="2"/>
        <v>#DIV/0!</v>
      </c>
    </row>
    <row r="24" spans="1:9">
      <c r="A24" s="28" t="s">
        <v>66</v>
      </c>
      <c r="B24" s="29" t="s">
        <v>54</v>
      </c>
      <c r="C24" s="30"/>
      <c r="D24" s="31"/>
      <c r="E24" s="31"/>
      <c r="F24" s="25">
        <f t="shared" si="3"/>
        <v>0</v>
      </c>
      <c r="G24" s="25">
        <f t="shared" si="4"/>
        <v>0</v>
      </c>
      <c r="H24" s="26"/>
      <c r="I24" s="27" t="e">
        <f t="shared" si="2"/>
        <v>#DIV/0!</v>
      </c>
    </row>
    <row r="25" spans="1:9">
      <c r="A25" s="32" t="s">
        <v>67</v>
      </c>
      <c r="B25" s="33"/>
      <c r="C25" s="30"/>
      <c r="D25" s="31"/>
      <c r="E25" s="31"/>
      <c r="F25" s="25">
        <f t="shared" si="3"/>
        <v>0</v>
      </c>
      <c r="G25" s="25">
        <f t="shared" si="4"/>
        <v>0</v>
      </c>
      <c r="H25" s="26"/>
      <c r="I25" s="27" t="e">
        <f t="shared" si="2"/>
        <v>#DIV/0!</v>
      </c>
    </row>
    <row r="26" spans="1:9">
      <c r="A26" s="32" t="s">
        <v>68</v>
      </c>
      <c r="B26" s="33"/>
      <c r="C26" s="30"/>
      <c r="D26" s="31"/>
      <c r="E26" s="31"/>
      <c r="F26" s="25"/>
      <c r="G26" s="25"/>
      <c r="H26" s="26"/>
      <c r="I26" s="27"/>
    </row>
    <row r="27" spans="1:9">
      <c r="A27" s="28"/>
      <c r="B27" s="29"/>
      <c r="C27" s="23"/>
      <c r="D27" s="24"/>
      <c r="E27" s="24"/>
      <c r="F27" s="25"/>
      <c r="G27" s="25"/>
      <c r="H27" s="26"/>
      <c r="I27" s="27"/>
    </row>
    <row r="28" spans="1:9">
      <c r="A28" s="21"/>
      <c r="B28" s="22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5">
        <f>((D28*100)/$D$62)</f>
        <v>0</v>
      </c>
      <c r="G28" s="25">
        <f>((D28*100)/$D$69)</f>
        <v>0</v>
      </c>
      <c r="H28" s="35">
        <f>SUM(H20:H25)</f>
        <v>0</v>
      </c>
      <c r="I28" s="27" t="e">
        <f t="shared" si="2"/>
        <v>#DIV/0!</v>
      </c>
    </row>
    <row r="29" spans="1:9">
      <c r="A29" s="21"/>
      <c r="B29" s="22"/>
      <c r="C29" s="23"/>
      <c r="D29" s="24"/>
      <c r="E29" s="24"/>
      <c r="F29" s="25"/>
      <c r="G29" s="25"/>
      <c r="H29" s="26"/>
      <c r="I29" s="27"/>
    </row>
    <row r="30" spans="1:9" ht="28.5">
      <c r="A30" s="37"/>
      <c r="B30" s="22" t="s">
        <v>70</v>
      </c>
      <c r="C30" s="34">
        <f>SUM(C17+C28)</f>
        <v>34</v>
      </c>
      <c r="D30" s="34">
        <f>SUM(D17+D28)</f>
        <v>2056742</v>
      </c>
      <c r="E30" s="34">
        <f>SUM(E17+E28)</f>
        <v>2056742</v>
      </c>
      <c r="F30" s="25">
        <f>((D30*100)/$D$62)</f>
        <v>46.257382542788385</v>
      </c>
      <c r="G30" s="25">
        <f>((D30*100)/$D$69)</f>
        <v>46.257382542788385</v>
      </c>
      <c r="H30" s="35">
        <f>SUM(H17+H28)</f>
        <v>0</v>
      </c>
      <c r="I30" s="27">
        <f t="shared" si="2"/>
        <v>0</v>
      </c>
    </row>
    <row r="31" spans="1:9">
      <c r="A31" s="37"/>
      <c r="B31" s="22"/>
      <c r="C31" s="23"/>
      <c r="D31" s="24"/>
      <c r="E31" s="24"/>
      <c r="F31" s="25"/>
      <c r="G31" s="25"/>
      <c r="H31" s="26"/>
      <c r="I31" s="27"/>
    </row>
    <row r="32" spans="1:9">
      <c r="A32" s="21" t="s">
        <v>71</v>
      </c>
      <c r="B32" s="22" t="s">
        <v>72</v>
      </c>
      <c r="C32" s="23"/>
      <c r="D32" s="24"/>
      <c r="E32" s="24"/>
      <c r="F32" s="25"/>
      <c r="G32" s="25"/>
      <c r="H32" s="38"/>
      <c r="I32" s="27"/>
    </row>
    <row r="33" spans="1:9">
      <c r="A33" s="21">
        <v>1</v>
      </c>
      <c r="B33" s="22" t="s">
        <v>63</v>
      </c>
      <c r="C33" s="23"/>
      <c r="D33" s="24"/>
      <c r="E33" s="24"/>
      <c r="F33" s="25"/>
      <c r="G33" s="25"/>
      <c r="H33" s="39"/>
      <c r="I33" s="27"/>
    </row>
    <row r="34" spans="1:9">
      <c r="A34" s="28" t="s">
        <v>45</v>
      </c>
      <c r="B34" s="29" t="s">
        <v>73</v>
      </c>
      <c r="C34" s="30"/>
      <c r="D34" s="31"/>
      <c r="E34" s="31"/>
      <c r="F34" s="25">
        <f t="shared" ref="F34:F43" si="5">((D34*100)/$D$62)</f>
        <v>0</v>
      </c>
      <c r="G34" s="25">
        <f t="shared" ref="G34:G43" si="6">((D34*100)/$D$69)</f>
        <v>0</v>
      </c>
      <c r="H34" s="38"/>
      <c r="I34" s="27"/>
    </row>
    <row r="35" spans="1:9" ht="18">
      <c r="A35" s="28" t="s">
        <v>47</v>
      </c>
      <c r="B35" s="29" t="s">
        <v>74</v>
      </c>
      <c r="C35" s="30"/>
      <c r="D35" s="31"/>
      <c r="E35" s="31"/>
      <c r="F35" s="25">
        <f t="shared" si="5"/>
        <v>0</v>
      </c>
      <c r="G35" s="25">
        <f t="shared" si="6"/>
        <v>0</v>
      </c>
      <c r="H35" s="38"/>
      <c r="I35" s="27"/>
    </row>
    <row r="36" spans="1:9">
      <c r="A36" s="28" t="s">
        <v>49</v>
      </c>
      <c r="B36" s="29" t="s">
        <v>48</v>
      </c>
      <c r="C36" s="30"/>
      <c r="D36" s="31"/>
      <c r="E36" s="31"/>
      <c r="F36" s="25">
        <f t="shared" si="5"/>
        <v>0</v>
      </c>
      <c r="G36" s="25">
        <f t="shared" si="6"/>
        <v>0</v>
      </c>
      <c r="H36" s="38"/>
      <c r="I36" s="27"/>
    </row>
    <row r="37" spans="1:9">
      <c r="A37" s="28" t="s">
        <v>75</v>
      </c>
      <c r="B37" s="29" t="s">
        <v>76</v>
      </c>
      <c r="C37" s="30"/>
      <c r="D37" s="31"/>
      <c r="E37" s="31"/>
      <c r="F37" s="25">
        <f t="shared" si="5"/>
        <v>0</v>
      </c>
      <c r="G37" s="25">
        <f t="shared" si="6"/>
        <v>0</v>
      </c>
      <c r="H37" s="38"/>
      <c r="I37" s="27"/>
    </row>
    <row r="38" spans="1:9">
      <c r="A38" s="28" t="s">
        <v>53</v>
      </c>
      <c r="B38" s="29" t="s">
        <v>77</v>
      </c>
      <c r="C38" s="30"/>
      <c r="D38" s="31"/>
      <c r="E38" s="31"/>
      <c r="F38" s="25">
        <f t="shared" si="5"/>
        <v>0</v>
      </c>
      <c r="G38" s="25">
        <f t="shared" si="6"/>
        <v>0</v>
      </c>
      <c r="H38" s="38"/>
      <c r="I38" s="27"/>
    </row>
    <row r="39" spans="1:9">
      <c r="A39" s="28" t="s">
        <v>78</v>
      </c>
      <c r="B39" s="29" t="s">
        <v>79</v>
      </c>
      <c r="C39" s="30"/>
      <c r="D39" s="31"/>
      <c r="E39" s="31"/>
      <c r="F39" s="25">
        <f t="shared" si="5"/>
        <v>0</v>
      </c>
      <c r="G39" s="25">
        <f t="shared" si="6"/>
        <v>0</v>
      </c>
      <c r="H39" s="38"/>
      <c r="I39" s="27"/>
    </row>
    <row r="40" spans="1:9">
      <c r="A40" s="28" t="s">
        <v>80</v>
      </c>
      <c r="B40" s="29" t="s">
        <v>81</v>
      </c>
      <c r="C40" s="30"/>
      <c r="D40" s="31"/>
      <c r="E40" s="31"/>
      <c r="F40" s="25">
        <f t="shared" si="5"/>
        <v>0</v>
      </c>
      <c r="G40" s="25">
        <f t="shared" si="6"/>
        <v>0</v>
      </c>
      <c r="H40" s="38"/>
      <c r="I40" s="27"/>
    </row>
    <row r="41" spans="1:9" ht="15.75">
      <c r="A41" s="28" t="s">
        <v>82</v>
      </c>
      <c r="B41" s="36" t="s">
        <v>65</v>
      </c>
      <c r="C41" s="23"/>
      <c r="D41" s="24"/>
      <c r="E41" s="24"/>
      <c r="F41" s="25">
        <f t="shared" si="5"/>
        <v>0</v>
      </c>
      <c r="G41" s="25">
        <f t="shared" si="6"/>
        <v>0</v>
      </c>
      <c r="H41" s="38"/>
      <c r="I41" s="27"/>
    </row>
    <row r="42" spans="1:9">
      <c r="A42" s="32" t="s">
        <v>83</v>
      </c>
      <c r="B42" s="29" t="s">
        <v>84</v>
      </c>
      <c r="C42" s="30"/>
      <c r="D42" s="31"/>
      <c r="E42" s="31"/>
      <c r="F42" s="25">
        <f t="shared" si="5"/>
        <v>0</v>
      </c>
      <c r="G42" s="25">
        <f t="shared" si="6"/>
        <v>0</v>
      </c>
      <c r="H42" s="38"/>
      <c r="I42" s="27"/>
    </row>
    <row r="43" spans="1:9">
      <c r="A43" s="32" t="s">
        <v>85</v>
      </c>
      <c r="B43" s="33"/>
      <c r="C43" s="30"/>
      <c r="D43" s="31"/>
      <c r="E43" s="31"/>
      <c r="F43" s="25">
        <f t="shared" si="5"/>
        <v>0</v>
      </c>
      <c r="G43" s="25">
        <f t="shared" si="6"/>
        <v>0</v>
      </c>
      <c r="H43" s="38"/>
      <c r="I43" s="27"/>
    </row>
    <row r="44" spans="1:9">
      <c r="A44" s="32" t="s">
        <v>85</v>
      </c>
      <c r="B44" s="33"/>
      <c r="C44" s="30"/>
      <c r="D44" s="31"/>
      <c r="E44" s="31"/>
      <c r="F44" s="25"/>
      <c r="G44" s="25"/>
      <c r="H44" s="38"/>
      <c r="I44" s="27"/>
    </row>
    <row r="45" spans="1:9">
      <c r="A45" s="28"/>
      <c r="B45" s="29"/>
      <c r="C45" s="23"/>
      <c r="D45" s="24"/>
      <c r="E45" s="24"/>
      <c r="F45" s="25"/>
      <c r="G45" s="25"/>
      <c r="H45" s="38"/>
      <c r="I45" s="27"/>
    </row>
    <row r="46" spans="1:9">
      <c r="A46" s="37"/>
      <c r="B46" s="22" t="s">
        <v>86</v>
      </c>
      <c r="C46" s="34">
        <f>SUM(C34:C43)</f>
        <v>0</v>
      </c>
      <c r="D46" s="34">
        <f>SUM(D34:D43)</f>
        <v>0</v>
      </c>
      <c r="E46" s="34">
        <f>SUM(E34:E43)</f>
        <v>0</v>
      </c>
      <c r="F46" s="25">
        <f>((D46*100)/$D$62)</f>
        <v>0</v>
      </c>
      <c r="G46" s="25">
        <f>((D46*100)/$D$69)</f>
        <v>0</v>
      </c>
      <c r="H46" s="38"/>
      <c r="I46" s="27"/>
    </row>
    <row r="47" spans="1:9">
      <c r="A47" s="37"/>
      <c r="B47" s="22"/>
      <c r="C47" s="23"/>
      <c r="D47" s="24"/>
      <c r="E47" s="24"/>
      <c r="F47" s="25"/>
      <c r="G47" s="25"/>
      <c r="H47" s="38"/>
      <c r="I47" s="27"/>
    </row>
    <row r="48" spans="1:9">
      <c r="A48" s="21" t="s">
        <v>87</v>
      </c>
      <c r="B48" s="22" t="s">
        <v>88</v>
      </c>
      <c r="C48" s="23"/>
      <c r="D48" s="24"/>
      <c r="E48" s="24"/>
      <c r="F48" s="25"/>
      <c r="G48" s="25"/>
      <c r="H48" s="38"/>
      <c r="I48" s="27"/>
    </row>
    <row r="49" spans="1:9">
      <c r="A49" s="28" t="s">
        <v>45</v>
      </c>
      <c r="B49" s="29" t="s">
        <v>50</v>
      </c>
      <c r="C49" s="30">
        <v>92</v>
      </c>
      <c r="D49" s="31">
        <v>203066</v>
      </c>
      <c r="E49" s="31">
        <v>196366</v>
      </c>
      <c r="F49" s="25">
        <f t="shared" ref="F49:F57" si="7">((D49*100)/$D$62)</f>
        <v>4.567078244832782</v>
      </c>
      <c r="G49" s="25">
        <f t="shared" ref="G49:G57" si="8">((D49*100)/$D$69)</f>
        <v>4.567078244832782</v>
      </c>
      <c r="H49" s="38"/>
      <c r="I49" s="27"/>
    </row>
    <row r="50" spans="1:9">
      <c r="A50" s="28" t="s">
        <v>47</v>
      </c>
      <c r="B50" s="29" t="s">
        <v>89</v>
      </c>
      <c r="C50" s="23"/>
      <c r="D50" s="24"/>
      <c r="E50" s="24"/>
      <c r="F50" s="25">
        <f t="shared" si="7"/>
        <v>0</v>
      </c>
      <c r="G50" s="25">
        <f t="shared" si="8"/>
        <v>0</v>
      </c>
      <c r="H50" s="38"/>
      <c r="I50" s="27"/>
    </row>
    <row r="51" spans="1:9" ht="30">
      <c r="A51" s="24" t="s">
        <v>90</v>
      </c>
      <c r="B51" s="29" t="s">
        <v>91</v>
      </c>
      <c r="C51" s="30">
        <v>5935</v>
      </c>
      <c r="D51" s="31">
        <v>1641334</v>
      </c>
      <c r="E51" s="31">
        <v>954619</v>
      </c>
      <c r="F51" s="25">
        <f t="shared" si="7"/>
        <v>36.914603153183549</v>
      </c>
      <c r="G51" s="25">
        <f t="shared" si="8"/>
        <v>36.914603153183549</v>
      </c>
      <c r="H51" s="38"/>
      <c r="I51" s="27"/>
    </row>
    <row r="52" spans="1:9" ht="30">
      <c r="A52" s="37" t="s">
        <v>92</v>
      </c>
      <c r="B52" s="29" t="s">
        <v>93</v>
      </c>
      <c r="C52" s="30">
        <v>13</v>
      </c>
      <c r="D52" s="31">
        <v>385787</v>
      </c>
      <c r="E52" s="31">
        <v>385787</v>
      </c>
      <c r="F52" s="25">
        <f t="shared" si="7"/>
        <v>8.6765850257517485</v>
      </c>
      <c r="G52" s="25">
        <f t="shared" si="8"/>
        <v>8.6765850257517485</v>
      </c>
      <c r="H52" s="38"/>
      <c r="I52" s="27"/>
    </row>
    <row r="53" spans="1:9" ht="15.75">
      <c r="A53" s="28" t="s">
        <v>49</v>
      </c>
      <c r="B53" s="36" t="s">
        <v>65</v>
      </c>
      <c r="C53" s="23"/>
      <c r="D53" s="24"/>
      <c r="E53" s="24"/>
      <c r="F53" s="25">
        <f t="shared" si="7"/>
        <v>0</v>
      </c>
      <c r="G53" s="25">
        <f t="shared" si="8"/>
        <v>0</v>
      </c>
      <c r="H53" s="38"/>
      <c r="I53" s="27"/>
    </row>
    <row r="54" spans="1:9">
      <c r="A54" s="32" t="s">
        <v>51</v>
      </c>
      <c r="B54" s="29" t="s">
        <v>84</v>
      </c>
      <c r="C54" s="30"/>
      <c r="D54" s="31"/>
      <c r="E54" s="31"/>
      <c r="F54" s="25">
        <f t="shared" si="7"/>
        <v>0</v>
      </c>
      <c r="G54" s="25">
        <f t="shared" si="8"/>
        <v>0</v>
      </c>
      <c r="H54" s="38"/>
      <c r="I54" s="27"/>
    </row>
    <row r="55" spans="1:9">
      <c r="A55" s="32" t="s">
        <v>94</v>
      </c>
      <c r="B55" s="33" t="s">
        <v>166</v>
      </c>
      <c r="C55" s="30">
        <v>24</v>
      </c>
      <c r="D55" s="31">
        <v>39401</v>
      </c>
      <c r="E55" s="31">
        <v>39401</v>
      </c>
      <c r="F55" s="25">
        <f t="shared" si="7"/>
        <v>0.88615253131817462</v>
      </c>
      <c r="G55" s="25">
        <f t="shared" si="8"/>
        <v>0.88615253131817462</v>
      </c>
      <c r="H55" s="38"/>
      <c r="I55" s="27"/>
    </row>
    <row r="56" spans="1:9">
      <c r="A56" s="32" t="s">
        <v>95</v>
      </c>
      <c r="B56" s="33" t="s">
        <v>167</v>
      </c>
      <c r="C56" s="30">
        <v>326</v>
      </c>
      <c r="D56" s="31">
        <v>119970</v>
      </c>
      <c r="E56" s="31">
        <v>65270</v>
      </c>
      <c r="F56" s="25">
        <f t="shared" si="7"/>
        <v>2.6981985021253627</v>
      </c>
      <c r="G56" s="25">
        <f t="shared" si="8"/>
        <v>2.6981985021253627</v>
      </c>
      <c r="H56" s="38"/>
      <c r="I56" s="27"/>
    </row>
    <row r="57" spans="1:9">
      <c r="A57" s="28" t="s">
        <v>207</v>
      </c>
      <c r="B57" s="29" t="s">
        <v>208</v>
      </c>
      <c r="C57" s="23"/>
      <c r="D57" s="24"/>
      <c r="E57" s="24"/>
      <c r="F57" s="25">
        <f t="shared" si="7"/>
        <v>0</v>
      </c>
      <c r="G57" s="25">
        <f t="shared" si="8"/>
        <v>0</v>
      </c>
      <c r="H57" s="38"/>
      <c r="I57" s="27"/>
    </row>
    <row r="58" spans="1:9">
      <c r="A58" s="40"/>
      <c r="B58" s="22" t="s">
        <v>96</v>
      </c>
      <c r="C58" s="34">
        <f>SUM(C49:C57)</f>
        <v>6390</v>
      </c>
      <c r="D58" s="34">
        <f>SUM(D49:D57)</f>
        <v>2389558</v>
      </c>
      <c r="E58" s="34">
        <f>SUM(E49:E57)</f>
        <v>1641443</v>
      </c>
      <c r="F58" s="25">
        <f>((D58*100)/$D$62)</f>
        <v>53.742617457211615</v>
      </c>
      <c r="G58" s="25">
        <f>((D58*100)/$D$69)</f>
        <v>53.742617457211615</v>
      </c>
      <c r="H58" s="38"/>
      <c r="I58" s="27"/>
    </row>
    <row r="59" spans="1:9">
      <c r="A59" s="40"/>
      <c r="B59" s="22"/>
      <c r="C59" s="23"/>
      <c r="D59" s="24"/>
      <c r="E59" s="24"/>
      <c r="F59" s="25"/>
      <c r="G59" s="25"/>
      <c r="H59" s="38"/>
      <c r="I59" s="27"/>
    </row>
    <row r="60" spans="1:9" ht="28.5">
      <c r="A60" s="41" t="s">
        <v>71</v>
      </c>
      <c r="B60" s="22" t="s">
        <v>97</v>
      </c>
      <c r="C60" s="34">
        <f>C46+C58</f>
        <v>6390</v>
      </c>
      <c r="D60" s="34">
        <f>D46+D58</f>
        <v>2389558</v>
      </c>
      <c r="E60" s="34">
        <f>E46+E58</f>
        <v>1641443</v>
      </c>
      <c r="F60" s="25">
        <f>((D60*100)/$D$62)</f>
        <v>53.742617457211615</v>
      </c>
      <c r="G60" s="25">
        <f>((D60*100)/$D$69)</f>
        <v>53.742617457211615</v>
      </c>
      <c r="H60" s="38"/>
      <c r="I60" s="27"/>
    </row>
    <row r="61" spans="1:9">
      <c r="A61" s="40"/>
      <c r="B61" s="22"/>
      <c r="C61" s="23"/>
      <c r="D61" s="24"/>
      <c r="E61" s="24"/>
      <c r="F61" s="25"/>
      <c r="G61" s="25"/>
      <c r="H61" s="26"/>
      <c r="I61" s="27"/>
    </row>
    <row r="62" spans="1:9">
      <c r="A62" s="40"/>
      <c r="B62" s="22" t="s">
        <v>98</v>
      </c>
      <c r="C62" s="34">
        <f>SUM(C30+C60)</f>
        <v>6424</v>
      </c>
      <c r="D62" s="34">
        <f>SUM(D30+D60)</f>
        <v>4446300</v>
      </c>
      <c r="E62" s="34">
        <f>SUM(E30+E60)</f>
        <v>3698185</v>
      </c>
      <c r="F62" s="42">
        <f>((D62*100)/$D$62)</f>
        <v>100</v>
      </c>
      <c r="G62" s="42">
        <f>((D62*100)/$D$69)</f>
        <v>100</v>
      </c>
      <c r="H62" s="35"/>
      <c r="I62" s="43"/>
    </row>
    <row r="63" spans="1:9">
      <c r="A63" s="40"/>
      <c r="B63" s="22"/>
      <c r="C63" s="23"/>
      <c r="D63" s="24"/>
      <c r="E63" s="24"/>
      <c r="F63" s="25"/>
      <c r="G63" s="25"/>
      <c r="H63" s="26"/>
      <c r="I63" s="27"/>
    </row>
    <row r="64" spans="1:9" ht="28.5">
      <c r="A64" s="21" t="s">
        <v>99</v>
      </c>
      <c r="B64" s="22" t="s">
        <v>100</v>
      </c>
      <c r="C64" s="30"/>
      <c r="D64" s="31"/>
      <c r="E64" s="31"/>
      <c r="F64" s="25"/>
      <c r="G64" s="25"/>
      <c r="H64" s="38"/>
      <c r="I64" s="38"/>
    </row>
    <row r="65" spans="1:9">
      <c r="A65" s="28">
        <v>1</v>
      </c>
      <c r="B65" s="29" t="s">
        <v>101</v>
      </c>
      <c r="C65" s="29"/>
      <c r="D65" s="29"/>
      <c r="E65" s="29"/>
      <c r="F65" s="29"/>
      <c r="G65" s="25">
        <f>((D65*100)/$D$69)</f>
        <v>0</v>
      </c>
      <c r="H65" s="26"/>
      <c r="I65" s="27" t="e">
        <f>((H65*100)/D65)</f>
        <v>#DIV/0!</v>
      </c>
    </row>
    <row r="66" spans="1:9" ht="15.75">
      <c r="A66" s="44">
        <v>2</v>
      </c>
      <c r="B66" s="29" t="s">
        <v>102</v>
      </c>
      <c r="C66" s="29"/>
      <c r="D66" s="29"/>
      <c r="E66" s="29"/>
      <c r="F66" s="29"/>
      <c r="G66" s="25">
        <f>((D66*100)/$D$69)</f>
        <v>0</v>
      </c>
      <c r="H66" s="45"/>
      <c r="I66" s="45"/>
    </row>
    <row r="67" spans="1:9">
      <c r="A67" s="46"/>
      <c r="B67" s="22" t="s">
        <v>103</v>
      </c>
      <c r="C67" s="22">
        <f>SUM(C65+C66)</f>
        <v>0</v>
      </c>
      <c r="D67" s="22">
        <f>SUM(D65+D66)</f>
        <v>0</v>
      </c>
      <c r="E67" s="22">
        <f>SUM(E65+E66)</f>
        <v>0</v>
      </c>
      <c r="F67" s="22"/>
      <c r="G67" s="22">
        <f>((D67*100)/$D$69)</f>
        <v>0</v>
      </c>
      <c r="H67" s="47">
        <f>SUM(H65:H66)</f>
        <v>0</v>
      </c>
      <c r="I67" s="22"/>
    </row>
    <row r="68" spans="1:9">
      <c r="A68" s="46"/>
      <c r="B68" s="45"/>
      <c r="C68" s="45"/>
      <c r="D68" s="46"/>
      <c r="E68" s="46"/>
      <c r="F68" s="27"/>
      <c r="G68" s="27"/>
      <c r="H68" s="48"/>
      <c r="I68" s="27"/>
    </row>
    <row r="69" spans="1:9" ht="15.75">
      <c r="A69" s="49"/>
      <c r="B69" s="49" t="s">
        <v>104</v>
      </c>
      <c r="C69" s="49">
        <f>SUM(C62+C67)</f>
        <v>6424</v>
      </c>
      <c r="D69" s="49">
        <f>SUM(D62+D67)</f>
        <v>4446300</v>
      </c>
      <c r="E69" s="49">
        <f>SUM(E62+E67)</f>
        <v>3698185</v>
      </c>
      <c r="F69" s="44"/>
      <c r="G69" s="42">
        <f>((D69*100)/$D$69)</f>
        <v>100</v>
      </c>
      <c r="H69" s="50">
        <f>SUM(H30+H67)</f>
        <v>0</v>
      </c>
      <c r="I69" s="43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"/>
    </sheetView>
  </sheetViews>
  <sheetFormatPr defaultRowHeight="22.5" customHeight="1"/>
  <cols>
    <col min="1" max="1" width="6.85546875" customWidth="1"/>
    <col min="2" max="2" width="129.5703125" customWidth="1"/>
  </cols>
  <sheetData>
    <row r="1" spans="1:2" ht="22.5" customHeight="1">
      <c r="A1" s="51" t="s">
        <v>105</v>
      </c>
      <c r="B1" s="51" t="s">
        <v>106</v>
      </c>
    </row>
    <row r="2" spans="1:2" ht="22.5" customHeight="1">
      <c r="A2" s="52">
        <v>1</v>
      </c>
      <c r="B2" s="53" t="s">
        <v>204</v>
      </c>
    </row>
    <row r="3" spans="1:2" ht="22.5" customHeight="1">
      <c r="A3" s="52">
        <v>2</v>
      </c>
      <c r="B3" s="53"/>
    </row>
    <row r="4" spans="1:2" ht="22.5" customHeight="1">
      <c r="A4" s="52">
        <v>3</v>
      </c>
      <c r="B4" s="53"/>
    </row>
    <row r="5" spans="1:2" ht="22.5" customHeight="1">
      <c r="A5" s="52">
        <v>4</v>
      </c>
      <c r="B5" s="52"/>
    </row>
    <row r="6" spans="1:2" ht="22.5" customHeight="1">
      <c r="A6" s="52">
        <v>5</v>
      </c>
      <c r="B6" s="52"/>
    </row>
    <row r="7" spans="1:2" ht="22.5" customHeight="1">
      <c r="A7" s="52">
        <v>6</v>
      </c>
      <c r="B7" s="52"/>
    </row>
    <row r="8" spans="1:2" ht="22.5" customHeight="1">
      <c r="A8" s="54">
        <v>7</v>
      </c>
      <c r="B8" s="52"/>
    </row>
    <row r="9" spans="1:2" ht="22.5" customHeight="1">
      <c r="A9" s="54">
        <v>8</v>
      </c>
      <c r="B9" s="52"/>
    </row>
    <row r="10" spans="1:2" ht="22.5" customHeight="1">
      <c r="A10" s="54">
        <v>9</v>
      </c>
      <c r="B10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19" workbookViewId="0">
      <selection activeCell="J40" sqref="J40"/>
    </sheetView>
  </sheetViews>
  <sheetFormatPr defaultColWidth="0" defaultRowHeight="15"/>
  <cols>
    <col min="1" max="1" width="5" customWidth="1"/>
    <col min="2" max="2" width="36" customWidth="1"/>
    <col min="3" max="3" width="9" bestFit="1" customWidth="1"/>
    <col min="4" max="4" width="15.28515625" customWidth="1"/>
    <col min="5" max="5" width="6.7109375" customWidth="1"/>
    <col min="6" max="6" width="15.5703125" customWidth="1"/>
    <col min="7" max="7" width="12.7109375" customWidth="1"/>
    <col min="8" max="9" width="9.140625" customWidth="1"/>
    <col min="10" max="10" width="11.28515625" customWidth="1"/>
    <col min="11" max="11" width="11.42578125" customWidth="1"/>
    <col min="12" max="12" width="21.7109375" customWidth="1"/>
  </cols>
  <sheetData>
    <row r="1" spans="1:12" s="57" customFormat="1" ht="15.75">
      <c r="A1" s="55" t="s">
        <v>107</v>
      </c>
      <c r="B1" s="56" t="s">
        <v>108</v>
      </c>
      <c r="E1" s="58"/>
      <c r="F1" s="59"/>
      <c r="G1" s="60"/>
    </row>
    <row r="2" spans="1:12" s="57" customFormat="1" ht="15.75">
      <c r="A2" s="61"/>
      <c r="B2" s="56" t="s">
        <v>109</v>
      </c>
      <c r="E2" s="58"/>
      <c r="F2" s="59"/>
      <c r="G2" s="60"/>
    </row>
    <row r="3" spans="1:12" s="57" customFormat="1" ht="15.75">
      <c r="A3" s="61"/>
      <c r="E3" s="58"/>
      <c r="F3" s="59"/>
      <c r="G3" s="60"/>
    </row>
    <row r="4" spans="1:12" s="57" customFormat="1" ht="126">
      <c r="A4" s="122" t="s">
        <v>110</v>
      </c>
      <c r="B4" s="124" t="s">
        <v>111</v>
      </c>
      <c r="C4" s="119" t="s">
        <v>112</v>
      </c>
      <c r="D4" s="119"/>
      <c r="E4" s="119" t="s">
        <v>113</v>
      </c>
      <c r="F4" s="119"/>
      <c r="G4" s="119"/>
      <c r="H4" s="120" t="s">
        <v>114</v>
      </c>
      <c r="I4" s="120"/>
      <c r="J4" s="119" t="s">
        <v>115</v>
      </c>
      <c r="K4" s="120"/>
      <c r="L4" s="64" t="s">
        <v>116</v>
      </c>
    </row>
    <row r="5" spans="1:12" s="57" customFormat="1" ht="141.75">
      <c r="A5" s="123"/>
      <c r="B5" s="124"/>
      <c r="C5" s="62" t="s">
        <v>117</v>
      </c>
      <c r="D5" s="62" t="s">
        <v>118</v>
      </c>
      <c r="E5" s="65" t="s">
        <v>119</v>
      </c>
      <c r="F5" s="66" t="s">
        <v>120</v>
      </c>
      <c r="G5" s="66" t="s">
        <v>121</v>
      </c>
      <c r="H5" s="66" t="s">
        <v>122</v>
      </c>
      <c r="I5" s="66" t="s">
        <v>123</v>
      </c>
      <c r="J5" s="66" t="s">
        <v>124</v>
      </c>
      <c r="K5" s="66" t="s">
        <v>125</v>
      </c>
      <c r="L5" s="66"/>
    </row>
    <row r="6" spans="1:12" s="57" customFormat="1" ht="15.75">
      <c r="A6" s="67" t="s">
        <v>33</v>
      </c>
      <c r="B6" s="67" t="s">
        <v>34</v>
      </c>
      <c r="C6" s="67" t="s">
        <v>35</v>
      </c>
      <c r="D6" s="67" t="s">
        <v>36</v>
      </c>
      <c r="E6" s="67" t="s">
        <v>37</v>
      </c>
      <c r="F6" s="67" t="s">
        <v>126</v>
      </c>
      <c r="G6" s="67" t="s">
        <v>39</v>
      </c>
      <c r="H6" s="67" t="s">
        <v>40</v>
      </c>
      <c r="I6" s="67" t="s">
        <v>127</v>
      </c>
      <c r="J6" s="67" t="s">
        <v>128</v>
      </c>
      <c r="K6" s="67" t="s">
        <v>129</v>
      </c>
      <c r="L6" s="67" t="s">
        <v>130</v>
      </c>
    </row>
    <row r="7" spans="1:12" s="57" customFormat="1" ht="15.75">
      <c r="A7" s="68">
        <v>1</v>
      </c>
      <c r="B7" s="69" t="s">
        <v>168</v>
      </c>
      <c r="C7" s="68">
        <v>1000</v>
      </c>
      <c r="D7" s="70">
        <f>((C7*100)/'Table (I)(a)'!$D$69)</f>
        <v>2.249061017025392E-2</v>
      </c>
      <c r="E7" s="71"/>
      <c r="F7" s="70">
        <f t="shared" ref="F7:F17" si="0">((E7/C7)*100)</f>
        <v>0</v>
      </c>
      <c r="G7" s="72">
        <f>((E7*100)/'Table (I)(a)'!$D$69)</f>
        <v>0</v>
      </c>
      <c r="H7" s="73"/>
      <c r="I7" s="73">
        <v>0</v>
      </c>
      <c r="J7" s="73"/>
      <c r="K7" s="73">
        <v>0</v>
      </c>
      <c r="L7" s="94">
        <f>(((C7+H7+J7)*100)/'Introductory sub-table (I)(a)'!$B$28)</f>
        <v>2.249061017025392E-2</v>
      </c>
    </row>
    <row r="8" spans="1:12" s="57" customFormat="1" ht="15.75">
      <c r="A8" s="68">
        <v>2</v>
      </c>
      <c r="B8" s="69" t="s">
        <v>169</v>
      </c>
      <c r="C8" s="68">
        <v>29100</v>
      </c>
      <c r="D8" s="70">
        <f>((C8*100)/'Table (I)(a)'!$D$69)</f>
        <v>0.65447675595438903</v>
      </c>
      <c r="E8" s="71"/>
      <c r="F8" s="70">
        <f t="shared" si="0"/>
        <v>0</v>
      </c>
      <c r="G8" s="72">
        <f>((E8*100)/'Table (I)(a)'!$D$69)</f>
        <v>0</v>
      </c>
      <c r="H8" s="73"/>
      <c r="I8" s="73">
        <v>0</v>
      </c>
      <c r="J8" s="73"/>
      <c r="K8" s="73">
        <v>0</v>
      </c>
      <c r="L8" s="94">
        <f>(((C8+H8+J8)*100)/'Introductory sub-table (I)(a)'!$B$28)</f>
        <v>0.65447675595438903</v>
      </c>
    </row>
    <row r="9" spans="1:12" s="57" customFormat="1" ht="15.75">
      <c r="A9" s="68">
        <v>3</v>
      </c>
      <c r="B9" s="73" t="s">
        <v>170</v>
      </c>
      <c r="C9" s="44">
        <v>182400</v>
      </c>
      <c r="D9" s="70">
        <f>((C9*100)/'Table (I)(a)'!$D$69)</f>
        <v>4.1022872950543148</v>
      </c>
      <c r="E9" s="71"/>
      <c r="F9" s="70">
        <f t="shared" si="0"/>
        <v>0</v>
      </c>
      <c r="G9" s="72">
        <f>((E9*100)/'Table (I)(a)'!$D$69)</f>
        <v>0</v>
      </c>
      <c r="H9" s="73"/>
      <c r="I9" s="73">
        <v>0</v>
      </c>
      <c r="J9" s="73"/>
      <c r="K9" s="73">
        <v>0</v>
      </c>
      <c r="L9" s="94">
        <f>(((C9+H9+J9)*100)/'Introductory sub-table (I)(a)'!$B$28)</f>
        <v>4.1022872950543148</v>
      </c>
    </row>
    <row r="10" spans="1:12" s="57" customFormat="1" ht="15.75">
      <c r="A10" s="68">
        <v>4</v>
      </c>
      <c r="B10" s="73" t="s">
        <v>171</v>
      </c>
      <c r="C10" s="44">
        <v>193845</v>
      </c>
      <c r="D10" s="70">
        <f>((C10*100)/'Table (I)(a)'!$D$69)</f>
        <v>4.359692328452871</v>
      </c>
      <c r="E10" s="71"/>
      <c r="F10" s="70">
        <f t="shared" si="0"/>
        <v>0</v>
      </c>
      <c r="G10" s="72">
        <f>((E10*100)/'Table (I)(a)'!$D$69)</f>
        <v>0</v>
      </c>
      <c r="H10" s="73"/>
      <c r="I10" s="73">
        <v>0</v>
      </c>
      <c r="J10" s="73"/>
      <c r="K10" s="73">
        <v>0</v>
      </c>
      <c r="L10" s="94">
        <f>(((C10+H10+J10)*100)/'Introductory sub-table (I)(a)'!$B$28)</f>
        <v>4.359692328452871</v>
      </c>
    </row>
    <row r="11" spans="1:12" s="57" customFormat="1" ht="15.75">
      <c r="A11" s="68">
        <v>5</v>
      </c>
      <c r="B11" s="73" t="s">
        <v>172</v>
      </c>
      <c r="C11" s="44">
        <v>14226</v>
      </c>
      <c r="D11" s="70">
        <f>((C11*100)/'Table (I)(a)'!$D$69)</f>
        <v>0.31995142028203227</v>
      </c>
      <c r="E11" s="71"/>
      <c r="F11" s="70">
        <f t="shared" si="0"/>
        <v>0</v>
      </c>
      <c r="G11" s="72">
        <f>((E11*100)/'Table (I)(a)'!$D$69)</f>
        <v>0</v>
      </c>
      <c r="H11" s="73"/>
      <c r="I11" s="73">
        <v>0</v>
      </c>
      <c r="J11" s="73"/>
      <c r="K11" s="73">
        <v>0</v>
      </c>
      <c r="L11" s="94">
        <f>(((C11+H11+J11)*100)/'Introductory sub-table (I)(a)'!$B$28)</f>
        <v>0.31995142028203227</v>
      </c>
    </row>
    <row r="12" spans="1:12" s="57" customFormat="1" ht="15.75">
      <c r="A12" s="68">
        <v>6</v>
      </c>
      <c r="B12" s="73" t="s">
        <v>173</v>
      </c>
      <c r="C12" s="44">
        <v>61200</v>
      </c>
      <c r="D12" s="70">
        <f>((C12*100)/'Table (I)(a)'!$D$69)</f>
        <v>1.3764253424195398</v>
      </c>
      <c r="E12" s="71"/>
      <c r="F12" s="70">
        <f t="shared" si="0"/>
        <v>0</v>
      </c>
      <c r="G12" s="72">
        <f>((E12*100)/'Table (I)(a)'!$D$69)</f>
        <v>0</v>
      </c>
      <c r="H12" s="73"/>
      <c r="I12" s="73">
        <v>0</v>
      </c>
      <c r="J12" s="73"/>
      <c r="K12" s="73">
        <v>0</v>
      </c>
      <c r="L12" s="94">
        <f>(((C12+H12+J12)*100)/'Introductory sub-table (I)(a)'!$B$28)</f>
        <v>1.3764253424195398</v>
      </c>
    </row>
    <row r="13" spans="1:12" s="57" customFormat="1" ht="15.75">
      <c r="A13" s="68">
        <v>7</v>
      </c>
      <c r="B13" s="73" t="s">
        <v>174</v>
      </c>
      <c r="C13" s="44">
        <v>44142</v>
      </c>
      <c r="D13" s="70">
        <f>((C13*100)/'Table (I)(a)'!$D$69)</f>
        <v>0.99278051413534851</v>
      </c>
      <c r="E13" s="71"/>
      <c r="F13" s="70">
        <f t="shared" si="0"/>
        <v>0</v>
      </c>
      <c r="G13" s="72">
        <f>((E13*100)/'Table (I)(a)'!$D$69)</f>
        <v>0</v>
      </c>
      <c r="H13" s="73"/>
      <c r="I13" s="73">
        <v>0</v>
      </c>
      <c r="J13" s="73"/>
      <c r="K13" s="73">
        <v>0</v>
      </c>
      <c r="L13" s="94">
        <f>(((C13+H13+J13)*100)/'Introductory sub-table (I)(a)'!$B$28)</f>
        <v>0.99278051413534851</v>
      </c>
    </row>
    <row r="14" spans="1:12" s="57" customFormat="1" ht="15.75">
      <c r="A14" s="68">
        <v>8</v>
      </c>
      <c r="B14" s="73" t="s">
        <v>201</v>
      </c>
      <c r="C14" s="44">
        <v>40000</v>
      </c>
      <c r="D14" s="70">
        <f>((C14*100)/'Table (I)(a)'!$D$69)</f>
        <v>0.89962440681015676</v>
      </c>
      <c r="E14" s="71"/>
      <c r="F14" s="70">
        <f t="shared" si="0"/>
        <v>0</v>
      </c>
      <c r="G14" s="72">
        <f>((E14*100)/'Table (I)(a)'!$D$69)</f>
        <v>0</v>
      </c>
      <c r="H14" s="73"/>
      <c r="I14" s="73">
        <v>0</v>
      </c>
      <c r="J14" s="73"/>
      <c r="K14" s="73">
        <v>0</v>
      </c>
      <c r="L14" s="94">
        <f>(((C14+H14+J14)*100)/'Introductory sub-table (I)(a)'!$B$28)</f>
        <v>0.89962440681015676</v>
      </c>
    </row>
    <row r="15" spans="1:12" s="57" customFormat="1" ht="15.75">
      <c r="A15" s="68">
        <v>9</v>
      </c>
      <c r="B15" s="73" t="s">
        <v>175</v>
      </c>
      <c r="C15" s="44">
        <v>60600</v>
      </c>
      <c r="D15" s="70">
        <f>((C15*100)/'Table (I)(a)'!$D$69)</f>
        <v>1.3629309763173876</v>
      </c>
      <c r="E15" s="71"/>
      <c r="F15" s="70">
        <f t="shared" si="0"/>
        <v>0</v>
      </c>
      <c r="G15" s="72">
        <f>((E15*100)/'Table (I)(a)'!$D$69)</f>
        <v>0</v>
      </c>
      <c r="H15" s="73"/>
      <c r="I15" s="73">
        <v>0</v>
      </c>
      <c r="J15" s="73"/>
      <c r="K15" s="73">
        <v>0</v>
      </c>
      <c r="L15" s="94">
        <f>(((C15+H15+J15)*100)/'Introductory sub-table (I)(a)'!$B$28)</f>
        <v>1.3629309763173876</v>
      </c>
    </row>
    <row r="16" spans="1:12" s="75" customFormat="1" ht="15.75">
      <c r="A16" s="68">
        <v>10</v>
      </c>
      <c r="B16" s="73" t="s">
        <v>176</v>
      </c>
      <c r="C16" s="44">
        <v>37200</v>
      </c>
      <c r="D16" s="70">
        <f>((C16*100)/'Table (I)(a)'!$D$69)</f>
        <v>0.83665069833344574</v>
      </c>
      <c r="E16" s="71"/>
      <c r="F16" s="70">
        <f t="shared" si="0"/>
        <v>0</v>
      </c>
      <c r="G16" s="72">
        <f>((E16*100)/'Table (I)(a)'!$D$69)</f>
        <v>0</v>
      </c>
      <c r="H16" s="74"/>
      <c r="I16" s="73">
        <v>0</v>
      </c>
      <c r="J16" s="74"/>
      <c r="K16" s="73">
        <v>0</v>
      </c>
      <c r="L16" s="94">
        <f>(((C16+H16+J16)*100)/'Introductory sub-table (I)(a)'!$B$28)</f>
        <v>0.83665069833344574</v>
      </c>
    </row>
    <row r="17" spans="1:12" s="57" customFormat="1" ht="15.75">
      <c r="A17" s="76">
        <v>11</v>
      </c>
      <c r="B17" s="74" t="s">
        <v>177</v>
      </c>
      <c r="C17" s="77">
        <v>55000</v>
      </c>
      <c r="D17" s="70">
        <f>((C17*100)/'Table (I)(a)'!$D$69)</f>
        <v>1.2369835593639655</v>
      </c>
      <c r="E17" s="78"/>
      <c r="F17" s="70">
        <f t="shared" si="0"/>
        <v>0</v>
      </c>
      <c r="G17" s="72">
        <f>((E17*100)/'Table (I)(a)'!$D$69)</f>
        <v>0</v>
      </c>
      <c r="H17" s="73"/>
      <c r="I17" s="73">
        <v>0</v>
      </c>
      <c r="J17" s="73"/>
      <c r="K17" s="73">
        <v>0</v>
      </c>
      <c r="L17" s="94">
        <f>(((C17+H17+J17)*100)/'Introductory sub-table (I)(a)'!$B$28)</f>
        <v>1.2369835593639655</v>
      </c>
    </row>
    <row r="18" spans="1:12" s="57" customFormat="1" ht="15.75">
      <c r="A18" s="68">
        <v>13</v>
      </c>
      <c r="B18" s="74" t="s">
        <v>178</v>
      </c>
      <c r="C18" s="77">
        <v>27000</v>
      </c>
      <c r="D18" s="70">
        <f>((C18*100)/'Table (I)(a)'!$D$69)</f>
        <v>0.60724647459685577</v>
      </c>
      <c r="E18" s="78"/>
      <c r="F18" s="70">
        <f t="shared" ref="F18:F40" si="1">((E18/C18)*100)</f>
        <v>0</v>
      </c>
      <c r="G18" s="72">
        <f>((E18*100)/'Table (I)(a)'!$D$69)</f>
        <v>0</v>
      </c>
      <c r="H18" s="73"/>
      <c r="I18" s="73">
        <v>0</v>
      </c>
      <c r="J18" s="73"/>
      <c r="K18" s="73">
        <v>0</v>
      </c>
      <c r="L18" s="94">
        <f>(((C18+H18+J18)*100)/'Introductory sub-table (I)(a)'!$B$28)</f>
        <v>0.60724647459685577</v>
      </c>
    </row>
    <row r="19" spans="1:12" s="57" customFormat="1" ht="15.75">
      <c r="A19" s="68">
        <v>14</v>
      </c>
      <c r="B19" s="74" t="s">
        <v>179</v>
      </c>
      <c r="C19" s="77">
        <v>1100</v>
      </c>
      <c r="D19" s="70">
        <f>((C19*100)/'Table (I)(a)'!$D$69)</f>
        <v>2.4739671187279311E-2</v>
      </c>
      <c r="E19" s="78"/>
      <c r="F19" s="70">
        <f t="shared" si="1"/>
        <v>0</v>
      </c>
      <c r="G19" s="72">
        <f>((E19*100)/'Table (I)(a)'!$D$69)</f>
        <v>0</v>
      </c>
      <c r="H19" s="73"/>
      <c r="I19" s="73">
        <v>0</v>
      </c>
      <c r="J19" s="73"/>
      <c r="K19" s="73">
        <v>0</v>
      </c>
      <c r="L19" s="94">
        <f>(((C19+H19+J19)*100)/'Introductory sub-table (I)(a)'!$B$28)</f>
        <v>2.4739671187279311E-2</v>
      </c>
    </row>
    <row r="20" spans="1:12" s="57" customFormat="1" ht="15.75">
      <c r="A20" s="68">
        <v>15</v>
      </c>
      <c r="B20" s="74" t="s">
        <v>180</v>
      </c>
      <c r="C20" s="77">
        <v>17000</v>
      </c>
      <c r="D20" s="70">
        <f>((C20*100)/'Table (I)(a)'!$D$69)</f>
        <v>0.3823403728943166</v>
      </c>
      <c r="E20" s="78"/>
      <c r="F20" s="70">
        <f t="shared" si="1"/>
        <v>0</v>
      </c>
      <c r="G20" s="72">
        <f>((E20*100)/'Table (I)(a)'!$D$69)</f>
        <v>0</v>
      </c>
      <c r="H20" s="73"/>
      <c r="I20" s="73">
        <v>0</v>
      </c>
      <c r="J20" s="73"/>
      <c r="K20" s="73">
        <v>0</v>
      </c>
      <c r="L20" s="94">
        <f>(((C20+H20+J20)*100)/'Introductory sub-table (I)(a)'!$B$28)</f>
        <v>0.3823403728943166</v>
      </c>
    </row>
    <row r="21" spans="1:12" s="57" customFormat="1" ht="15.75">
      <c r="A21" s="68">
        <v>16</v>
      </c>
      <c r="B21" s="74" t="s">
        <v>181</v>
      </c>
      <c r="C21" s="77">
        <v>46800</v>
      </c>
      <c r="D21" s="70">
        <f>((C21*100)/'Table (I)(a)'!$D$69)</f>
        <v>1.0525605559678834</v>
      </c>
      <c r="E21" s="78"/>
      <c r="F21" s="70">
        <f t="shared" si="1"/>
        <v>0</v>
      </c>
      <c r="G21" s="72">
        <f>((E21*100)/'Table (I)(a)'!$D$69)</f>
        <v>0</v>
      </c>
      <c r="H21" s="73"/>
      <c r="I21" s="73">
        <v>0</v>
      </c>
      <c r="J21" s="73"/>
      <c r="K21" s="73">
        <v>0</v>
      </c>
      <c r="L21" s="94">
        <f>(((C21+H21+J21)*100)/'Introductory sub-table (I)(a)'!$B$28)</f>
        <v>1.0525605559678834</v>
      </c>
    </row>
    <row r="22" spans="1:12" s="57" customFormat="1" ht="15.75">
      <c r="A22" s="68">
        <v>17</v>
      </c>
      <c r="B22" s="74" t="s">
        <v>182</v>
      </c>
      <c r="C22" s="77">
        <v>465700</v>
      </c>
      <c r="D22" s="70">
        <f>((C22*100)/'Table (I)(a)'!$D$69)</f>
        <v>10.47387715628725</v>
      </c>
      <c r="E22" s="78"/>
      <c r="F22" s="70">
        <f t="shared" si="1"/>
        <v>0</v>
      </c>
      <c r="G22" s="72">
        <f>((E22*100)/'Table (I)(a)'!$D$69)</f>
        <v>0</v>
      </c>
      <c r="H22" s="73"/>
      <c r="I22" s="73">
        <v>0</v>
      </c>
      <c r="J22" s="73"/>
      <c r="K22" s="73">
        <v>0</v>
      </c>
      <c r="L22" s="94">
        <f>(((C22+H22+J22)*100)/'Introductory sub-table (I)(a)'!$B$28)</f>
        <v>10.47387715628725</v>
      </c>
    </row>
    <row r="23" spans="1:12" s="57" customFormat="1" ht="15.75">
      <c r="A23" s="68">
        <v>18</v>
      </c>
      <c r="B23" s="74" t="s">
        <v>183</v>
      </c>
      <c r="C23" s="77">
        <v>15000</v>
      </c>
      <c r="D23" s="70">
        <f>((C23*100)/'Table (I)(a)'!$D$69)</f>
        <v>0.33735915255380877</v>
      </c>
      <c r="E23" s="78"/>
      <c r="F23" s="70">
        <f t="shared" si="1"/>
        <v>0</v>
      </c>
      <c r="G23" s="72">
        <f>((E23*100)/'Table (I)(a)'!$D$69)</f>
        <v>0</v>
      </c>
      <c r="H23" s="73"/>
      <c r="I23" s="73">
        <v>0</v>
      </c>
      <c r="J23" s="73"/>
      <c r="K23" s="73">
        <v>0</v>
      </c>
      <c r="L23" s="94">
        <f>(((C23+H23+J23)*100)/'Introductory sub-table (I)(a)'!$B$28)</f>
        <v>0.33735915255380877</v>
      </c>
    </row>
    <row r="24" spans="1:12" s="57" customFormat="1" ht="15.75">
      <c r="A24" s="68">
        <v>19</v>
      </c>
      <c r="B24" s="74" t="s">
        <v>184</v>
      </c>
      <c r="C24" s="77">
        <v>48500</v>
      </c>
      <c r="D24" s="70">
        <f>((C24*100)/'Table (I)(a)'!$D$69)</f>
        <v>1.0907945932573151</v>
      </c>
      <c r="E24" s="78"/>
      <c r="F24" s="70">
        <f t="shared" si="1"/>
        <v>0</v>
      </c>
      <c r="G24" s="72">
        <f>((E24*100)/'Table (I)(a)'!$D$69)</f>
        <v>0</v>
      </c>
      <c r="H24" s="73"/>
      <c r="I24" s="73">
        <v>0</v>
      </c>
      <c r="J24" s="73"/>
      <c r="K24" s="73">
        <v>0</v>
      </c>
      <c r="L24" s="94">
        <f>(((C24+H24+J24)*100)/'Introductory sub-table (I)(a)'!$B$28)</f>
        <v>1.0907945932573151</v>
      </c>
    </row>
    <row r="25" spans="1:12" s="57" customFormat="1" ht="15.75">
      <c r="A25" s="68">
        <v>20</v>
      </c>
      <c r="B25" s="74" t="s">
        <v>185</v>
      </c>
      <c r="C25" s="77">
        <v>10000</v>
      </c>
      <c r="D25" s="70">
        <f>((C25*100)/'Table (I)(a)'!$D$69)</f>
        <v>0.22490610170253919</v>
      </c>
      <c r="E25" s="78"/>
      <c r="F25" s="70">
        <f t="shared" si="1"/>
        <v>0</v>
      </c>
      <c r="G25" s="72">
        <f>((E25*100)/'Table (I)(a)'!$D$69)</f>
        <v>0</v>
      </c>
      <c r="H25" s="73"/>
      <c r="I25" s="73">
        <v>0</v>
      </c>
      <c r="J25" s="73"/>
      <c r="K25" s="73">
        <v>0</v>
      </c>
      <c r="L25" s="94">
        <f>(((C25+H25+J25)*100)/'Introductory sub-table (I)(a)'!$B$28)</f>
        <v>0.22490610170253919</v>
      </c>
    </row>
    <row r="26" spans="1:12" s="57" customFormat="1" ht="15.75">
      <c r="A26" s="68">
        <v>21</v>
      </c>
      <c r="B26" s="74" t="s">
        <v>186</v>
      </c>
      <c r="C26" s="77">
        <v>5000</v>
      </c>
      <c r="D26" s="70">
        <f>((C26*100)/'Table (I)(a)'!$D$69)</f>
        <v>0.1124530508512696</v>
      </c>
      <c r="E26" s="78"/>
      <c r="F26" s="70">
        <f t="shared" si="1"/>
        <v>0</v>
      </c>
      <c r="G26" s="72">
        <f>((E26*100)/'Table (I)(a)'!$D$69)</f>
        <v>0</v>
      </c>
      <c r="H26" s="73"/>
      <c r="I26" s="73">
        <v>0</v>
      </c>
      <c r="J26" s="73"/>
      <c r="K26" s="73">
        <v>0</v>
      </c>
      <c r="L26" s="94">
        <f>(((C26+H26+J26)*100)/'Introductory sub-table (I)(a)'!$B$28)</f>
        <v>0.1124530508512696</v>
      </c>
    </row>
    <row r="27" spans="1:12" s="57" customFormat="1" ht="15.75">
      <c r="A27" s="76">
        <v>22</v>
      </c>
      <c r="B27" s="74" t="s">
        <v>187</v>
      </c>
      <c r="C27" s="77">
        <v>25500</v>
      </c>
      <c r="D27" s="70">
        <f>((C27*100)/'Table (I)(a)'!$D$69)</f>
        <v>0.57351055934147488</v>
      </c>
      <c r="E27" s="78"/>
      <c r="F27" s="70">
        <f t="shared" si="1"/>
        <v>0</v>
      </c>
      <c r="G27" s="72">
        <f>((E27*100)/'Table (I)(a)'!$D$69)</f>
        <v>0</v>
      </c>
      <c r="H27" s="73"/>
      <c r="I27" s="73">
        <v>0</v>
      </c>
      <c r="J27" s="73"/>
      <c r="K27" s="73">
        <v>0</v>
      </c>
      <c r="L27" s="94">
        <f>(((C27+H27+J27)*100)/'Introductory sub-table (I)(a)'!$B$28)</f>
        <v>0.57351055934147488</v>
      </c>
    </row>
    <row r="28" spans="1:12" s="57" customFormat="1" ht="15.75">
      <c r="A28" s="68">
        <v>23</v>
      </c>
      <c r="B28" s="74" t="s">
        <v>188</v>
      </c>
      <c r="C28" s="77">
        <v>10000</v>
      </c>
      <c r="D28" s="70">
        <f>((C28*100)/'Table (I)(a)'!$D$69)</f>
        <v>0.22490610170253919</v>
      </c>
      <c r="E28" s="78"/>
      <c r="F28" s="70">
        <f t="shared" si="1"/>
        <v>0</v>
      </c>
      <c r="G28" s="72">
        <f>((E28*100)/'Table (I)(a)'!$D$69)</f>
        <v>0</v>
      </c>
      <c r="H28" s="73"/>
      <c r="I28" s="73">
        <v>0</v>
      </c>
      <c r="J28" s="73"/>
      <c r="K28" s="73">
        <v>0</v>
      </c>
      <c r="L28" s="94">
        <f>(((C28+H28+J28)*100)/'Introductory sub-table (I)(a)'!$B$28)</f>
        <v>0.22490610170253919</v>
      </c>
    </row>
    <row r="29" spans="1:12" s="57" customFormat="1" ht="15.75">
      <c r="A29" s="68">
        <v>24</v>
      </c>
      <c r="B29" s="74" t="s">
        <v>189</v>
      </c>
      <c r="C29" s="77">
        <v>18600</v>
      </c>
      <c r="D29" s="70">
        <f>((C29*100)/'Table (I)(a)'!$D$69)</f>
        <v>0.41832534916672287</v>
      </c>
      <c r="E29" s="78"/>
      <c r="F29" s="70">
        <f t="shared" si="1"/>
        <v>0</v>
      </c>
      <c r="G29" s="72">
        <f>((E29*100)/'Table (I)(a)'!$D$69)</f>
        <v>0</v>
      </c>
      <c r="H29" s="73"/>
      <c r="I29" s="73">
        <v>0</v>
      </c>
      <c r="J29" s="73"/>
      <c r="K29" s="73">
        <v>0</v>
      </c>
      <c r="L29" s="94">
        <f>(((C29+H29+J29)*100)/'Introductory sub-table (I)(a)'!$B$28)</f>
        <v>0.41832534916672287</v>
      </c>
    </row>
    <row r="30" spans="1:12" s="57" customFormat="1" ht="15.75">
      <c r="A30" s="68">
        <v>25</v>
      </c>
      <c r="B30" s="74" t="s">
        <v>190</v>
      </c>
      <c r="C30" s="77">
        <v>13900</v>
      </c>
      <c r="D30" s="70">
        <f>((C30*100)/'Table (I)(a)'!$D$69)</f>
        <v>0.31261948136652945</v>
      </c>
      <c r="E30" s="78"/>
      <c r="F30" s="70">
        <f t="shared" si="1"/>
        <v>0</v>
      </c>
      <c r="G30" s="72">
        <f>((E30*100)/'Table (I)(a)'!$D$69)</f>
        <v>0</v>
      </c>
      <c r="H30" s="73"/>
      <c r="I30" s="73">
        <v>0</v>
      </c>
      <c r="J30" s="73"/>
      <c r="K30" s="73">
        <v>0</v>
      </c>
      <c r="L30" s="94">
        <f>(((C30+H30+J30)*100)/'Introductory sub-table (I)(a)'!$B$28)</f>
        <v>0.31261948136652945</v>
      </c>
    </row>
    <row r="31" spans="1:12" s="57" customFormat="1" ht="15.75">
      <c r="A31" s="68">
        <v>26</v>
      </c>
      <c r="B31" s="74" t="s">
        <v>191</v>
      </c>
      <c r="C31" s="77">
        <v>109000</v>
      </c>
      <c r="D31" s="70">
        <f>((C31*100)/'Table (I)(a)'!$D$69)</f>
        <v>2.4514765085576773</v>
      </c>
      <c r="E31" s="78"/>
      <c r="F31" s="70">
        <f t="shared" si="1"/>
        <v>0</v>
      </c>
      <c r="G31" s="72">
        <f>((E31*100)/'Table (I)(a)'!$D$69)</f>
        <v>0</v>
      </c>
      <c r="H31" s="73"/>
      <c r="I31" s="73">
        <v>0</v>
      </c>
      <c r="J31" s="73"/>
      <c r="K31" s="73">
        <v>0</v>
      </c>
      <c r="L31" s="94">
        <f>(((C31+H31+J31)*100)/'Introductory sub-table (I)(a)'!$B$28)</f>
        <v>2.4514765085576773</v>
      </c>
    </row>
    <row r="32" spans="1:12" s="57" customFormat="1" ht="15.75">
      <c r="A32" s="68">
        <v>27</v>
      </c>
      <c r="B32" s="74" t="s">
        <v>192</v>
      </c>
      <c r="C32" s="77">
        <v>5000</v>
      </c>
      <c r="D32" s="70">
        <f>((C32*100)/'Table (I)(a)'!$D$69)</f>
        <v>0.1124530508512696</v>
      </c>
      <c r="E32" s="78"/>
      <c r="F32" s="70">
        <f t="shared" si="1"/>
        <v>0</v>
      </c>
      <c r="G32" s="72">
        <f>((E32*100)/'Table (I)(a)'!$D$69)</f>
        <v>0</v>
      </c>
      <c r="H32" s="73"/>
      <c r="I32" s="73">
        <v>0</v>
      </c>
      <c r="J32" s="73"/>
      <c r="K32" s="73">
        <v>0</v>
      </c>
      <c r="L32" s="94">
        <f>(((C32+H32+J32)*100)/'Introductory sub-table (I)(a)'!$B$28)</f>
        <v>0.1124530508512696</v>
      </c>
    </row>
    <row r="33" spans="1:12" s="57" customFormat="1" ht="15.75">
      <c r="A33" s="68">
        <v>28</v>
      </c>
      <c r="B33" s="74" t="s">
        <v>193</v>
      </c>
      <c r="C33" s="77">
        <v>40000</v>
      </c>
      <c r="D33" s="70">
        <f>((C33*100)/'Table (I)(a)'!$D$69)</f>
        <v>0.89962440681015676</v>
      </c>
      <c r="E33" s="78"/>
      <c r="F33" s="70">
        <f t="shared" si="1"/>
        <v>0</v>
      </c>
      <c r="G33" s="72">
        <f>((E33*100)/'Table (I)(a)'!$D$69)</f>
        <v>0</v>
      </c>
      <c r="H33" s="73"/>
      <c r="I33" s="73">
        <v>0</v>
      </c>
      <c r="J33" s="73"/>
      <c r="K33" s="73">
        <v>0</v>
      </c>
      <c r="L33" s="94">
        <f>(((C33+H33+J33)*100)/'Introductory sub-table (I)(a)'!$B$28)</f>
        <v>0.89962440681015676</v>
      </c>
    </row>
    <row r="34" spans="1:12" s="57" customFormat="1" ht="15.75">
      <c r="A34" s="68">
        <v>29</v>
      </c>
      <c r="B34" s="73" t="s">
        <v>194</v>
      </c>
      <c r="C34" s="77">
        <v>170000</v>
      </c>
      <c r="D34" s="70">
        <f>((C34*100)/'Table (I)(a)'!$D$69)</f>
        <v>3.8234037289431662</v>
      </c>
      <c r="E34" s="78"/>
      <c r="F34" s="70">
        <f t="shared" si="1"/>
        <v>0</v>
      </c>
      <c r="G34" s="72">
        <f>((E34*100)/'Table (I)(a)'!$D$69)</f>
        <v>0</v>
      </c>
      <c r="H34" s="73"/>
      <c r="I34" s="73">
        <v>0</v>
      </c>
      <c r="J34" s="73"/>
      <c r="K34" s="73">
        <v>0</v>
      </c>
      <c r="L34" s="94">
        <f>(((C34+H34+J34)*100)/'Introductory sub-table (I)(a)'!$B$28)</f>
        <v>3.8234037289431662</v>
      </c>
    </row>
    <row r="35" spans="1:12" s="57" customFormat="1" ht="15.75">
      <c r="A35" s="68">
        <v>30</v>
      </c>
      <c r="B35" s="73" t="s">
        <v>195</v>
      </c>
      <c r="C35" s="77">
        <v>37000</v>
      </c>
      <c r="D35" s="70">
        <f>((C35*100)/'Table (I)(a)'!$D$69)</f>
        <v>0.83215257629939499</v>
      </c>
      <c r="E35" s="78"/>
      <c r="F35" s="70">
        <f t="shared" si="1"/>
        <v>0</v>
      </c>
      <c r="G35" s="72">
        <f>((E35*100)/'Table (I)(a)'!$D$69)</f>
        <v>0</v>
      </c>
      <c r="H35" s="73"/>
      <c r="I35" s="73">
        <v>0</v>
      </c>
      <c r="J35" s="73"/>
      <c r="K35" s="73">
        <v>0</v>
      </c>
      <c r="L35" s="94">
        <f>(((C35+H35+J35)*100)/'Introductory sub-table (I)(a)'!$B$28)</f>
        <v>0.83215257629939499</v>
      </c>
    </row>
    <row r="36" spans="1:12" s="57" customFormat="1" ht="15.75">
      <c r="A36" s="68">
        <v>31</v>
      </c>
      <c r="B36" s="73" t="s">
        <v>196</v>
      </c>
      <c r="C36" s="77">
        <v>36500</v>
      </c>
      <c r="D36" s="70">
        <f>((C36*100)/'Table (I)(a)'!$D$69)</f>
        <v>0.8209072712142681</v>
      </c>
      <c r="E36" s="78"/>
      <c r="F36" s="70">
        <f t="shared" si="1"/>
        <v>0</v>
      </c>
      <c r="G36" s="72">
        <f>((E36*100)/'Table (I)(a)'!$D$69)</f>
        <v>0</v>
      </c>
      <c r="H36" s="73"/>
      <c r="I36" s="73">
        <v>0</v>
      </c>
      <c r="J36" s="73"/>
      <c r="K36" s="73">
        <v>0</v>
      </c>
      <c r="L36" s="94">
        <f>(((C36+H36+J36)*100)/'Introductory sub-table (I)(a)'!$B$28)</f>
        <v>0.8209072712142681</v>
      </c>
    </row>
    <row r="37" spans="1:12" s="57" customFormat="1" ht="15.75">
      <c r="A37" s="68">
        <v>32</v>
      </c>
      <c r="B37" s="73" t="s">
        <v>197</v>
      </c>
      <c r="C37" s="77">
        <v>12400</v>
      </c>
      <c r="D37" s="70">
        <f>((C37*100)/'Table (I)(a)'!$D$69)</f>
        <v>0.27888356611114862</v>
      </c>
      <c r="E37" s="78"/>
      <c r="F37" s="70">
        <f t="shared" si="1"/>
        <v>0</v>
      </c>
      <c r="G37" s="72">
        <f>((E37*100)/'Table (I)(a)'!$D$69)</f>
        <v>0</v>
      </c>
      <c r="H37" s="73"/>
      <c r="I37" s="73">
        <v>0</v>
      </c>
      <c r="J37" s="73"/>
      <c r="K37" s="73">
        <v>0</v>
      </c>
      <c r="L37" s="94">
        <f>(((C37+H37+J37)*100)/'Introductory sub-table (I)(a)'!$B$28)</f>
        <v>0.27888356611114862</v>
      </c>
    </row>
    <row r="38" spans="1:12" s="57" customFormat="1" ht="15.75">
      <c r="A38" s="76">
        <v>33</v>
      </c>
      <c r="B38" s="73" t="s">
        <v>198</v>
      </c>
      <c r="C38" s="77">
        <v>117429</v>
      </c>
      <c r="D38" s="70">
        <f>((C38*100)/'Table (I)(a)'!$D$69)</f>
        <v>2.6410498616827476</v>
      </c>
      <c r="E38" s="78"/>
      <c r="F38" s="70">
        <f t="shared" si="1"/>
        <v>0</v>
      </c>
      <c r="G38" s="72">
        <f>((E38*100)/'Table (I)(a)'!$D$69)</f>
        <v>0</v>
      </c>
      <c r="H38" s="73"/>
      <c r="I38" s="73">
        <v>0</v>
      </c>
      <c r="J38" s="73"/>
      <c r="K38" s="73">
        <v>0</v>
      </c>
      <c r="L38" s="94">
        <f>(((C38+H38+J38)*100)/'Introductory sub-table (I)(a)'!$B$28)</f>
        <v>2.6410498616827476</v>
      </c>
    </row>
    <row r="39" spans="1:12" s="57" customFormat="1" ht="15.75">
      <c r="A39" s="68">
        <v>34</v>
      </c>
      <c r="B39" s="73" t="s">
        <v>199</v>
      </c>
      <c r="C39" s="77">
        <v>59100</v>
      </c>
      <c r="D39" s="70">
        <f>((C39*100)/'Table (I)(a)'!$D$69)</f>
        <v>1.3291950610620067</v>
      </c>
      <c r="E39" s="78"/>
      <c r="F39" s="70">
        <f t="shared" si="1"/>
        <v>0</v>
      </c>
      <c r="G39" s="72">
        <f>((E39*100)/'Table (I)(a)'!$D$69)</f>
        <v>0</v>
      </c>
      <c r="H39" s="73"/>
      <c r="I39" s="73">
        <v>0</v>
      </c>
      <c r="J39" s="73"/>
      <c r="K39" s="73">
        <v>0</v>
      </c>
      <c r="L39" s="94">
        <f>(((C39+H39+J39)*100)/'Introductory sub-table (I)(a)'!$B$28)</f>
        <v>1.3291950610620067</v>
      </c>
    </row>
    <row r="40" spans="1:12" s="57" customFormat="1" ht="15.75">
      <c r="A40" s="76">
        <v>35</v>
      </c>
      <c r="B40" s="73" t="s">
        <v>200</v>
      </c>
      <c r="C40" s="77">
        <v>47500</v>
      </c>
      <c r="D40" s="70">
        <f>((C40*100)/'Table (I)(a)'!$D$69)</f>
        <v>1.0683039830870611</v>
      </c>
      <c r="E40" s="78"/>
      <c r="F40" s="70">
        <f t="shared" si="1"/>
        <v>0</v>
      </c>
      <c r="G40" s="72">
        <f>((E40*100)/'Table (I)(a)'!$D$69)</f>
        <v>0</v>
      </c>
      <c r="H40" s="73"/>
      <c r="I40" s="73">
        <v>0</v>
      </c>
      <c r="J40" s="73"/>
      <c r="K40" s="73">
        <v>0</v>
      </c>
      <c r="L40" s="94">
        <f>(((C40+H40+J40)*100)/'Introductory sub-table (I)(a)'!$B$28)</f>
        <v>1.0683039830870611</v>
      </c>
    </row>
    <row r="41" spans="1:12" s="82" customFormat="1" ht="15.75">
      <c r="A41" s="121" t="s">
        <v>131</v>
      </c>
      <c r="B41" s="121"/>
      <c r="C41" s="63">
        <f>SUM(C7:C40)</f>
        <v>2056742</v>
      </c>
      <c r="D41" s="79">
        <f>((C41*100)/'Table (I)(a)'!$D$69)</f>
        <v>46.257382542788385</v>
      </c>
      <c r="E41" s="80">
        <f>SUM(E7:E17)</f>
        <v>0</v>
      </c>
      <c r="F41" s="79">
        <f>((E41/C41)*100)</f>
        <v>0</v>
      </c>
      <c r="G41" s="81">
        <f>((E41*100)/'Table (I)(a)'!$D$69)</f>
        <v>0</v>
      </c>
      <c r="H41" s="49">
        <f>SUM(H7:H17)</f>
        <v>0</v>
      </c>
      <c r="I41" s="49">
        <v>0</v>
      </c>
      <c r="J41" s="49">
        <f>SUM(J7:J17)</f>
        <v>0</v>
      </c>
      <c r="K41" s="49">
        <v>0</v>
      </c>
      <c r="L41" s="95">
        <f>SUM(L7:L40)</f>
        <v>46.257382542788392</v>
      </c>
    </row>
    <row r="43" spans="1:12">
      <c r="A43" s="11" t="s">
        <v>132</v>
      </c>
    </row>
  </sheetData>
  <mergeCells count="7">
    <mergeCell ref="J4:K4"/>
    <mergeCell ref="A41:B41"/>
    <mergeCell ref="A4:A5"/>
    <mergeCell ref="B4:B5"/>
    <mergeCell ref="C4:D4"/>
    <mergeCell ref="E4:G4"/>
    <mergeCell ref="H4:I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opLeftCell="A5" workbookViewId="0">
      <selection activeCell="A8" sqref="A8"/>
    </sheetView>
  </sheetViews>
  <sheetFormatPr defaultRowHeight="15"/>
  <cols>
    <col min="1" max="1" width="7.7109375" bestFit="1" customWidth="1"/>
    <col min="2" max="2" width="24.5703125" customWidth="1"/>
    <col min="3" max="3" width="9.85546875" customWidth="1"/>
    <col min="4" max="4" width="19.42578125" customWidth="1"/>
    <col min="5" max="5" width="9.140625" customWidth="1"/>
    <col min="6" max="6" width="11.140625" customWidth="1"/>
    <col min="7" max="7" width="11.7109375" customWidth="1"/>
    <col min="8" max="8" width="12.5703125" customWidth="1"/>
    <col min="9" max="9" width="22.28515625" customWidth="1"/>
  </cols>
  <sheetData>
    <row r="1" spans="1:9" ht="15.75">
      <c r="A1" s="55" t="s">
        <v>133</v>
      </c>
      <c r="B1" s="56" t="s">
        <v>108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134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>
      <c r="A4" s="120" t="s">
        <v>110</v>
      </c>
      <c r="B4" s="120" t="s">
        <v>111</v>
      </c>
      <c r="C4" s="119" t="s">
        <v>117</v>
      </c>
      <c r="D4" s="119" t="s">
        <v>135</v>
      </c>
      <c r="E4" s="119" t="s">
        <v>114</v>
      </c>
      <c r="F4" s="119"/>
      <c r="G4" s="119" t="s">
        <v>115</v>
      </c>
      <c r="H4" s="119"/>
      <c r="I4" s="125" t="s">
        <v>136</v>
      </c>
    </row>
    <row r="5" spans="1:9" ht="130.5" customHeight="1">
      <c r="A5" s="120"/>
      <c r="B5" s="120"/>
      <c r="C5" s="119"/>
      <c r="D5" s="119"/>
      <c r="E5" s="83" t="s">
        <v>122</v>
      </c>
      <c r="F5" s="83" t="s">
        <v>137</v>
      </c>
      <c r="G5" s="83" t="s">
        <v>124</v>
      </c>
      <c r="H5" s="83" t="s">
        <v>138</v>
      </c>
      <c r="I5" s="126"/>
    </row>
    <row r="6" spans="1:9" ht="15.75">
      <c r="A6" s="77">
        <v>1</v>
      </c>
      <c r="B6" s="74" t="s">
        <v>202</v>
      </c>
      <c r="C6" s="77">
        <v>51000</v>
      </c>
      <c r="D6" s="84">
        <f>((C6*100)/'Table (I)(a)'!$D$69)</f>
        <v>1.1470211186829498</v>
      </c>
      <c r="E6" s="73"/>
      <c r="F6" s="73">
        <v>0</v>
      </c>
      <c r="G6" s="73"/>
      <c r="H6" s="73">
        <v>0</v>
      </c>
      <c r="I6" s="94">
        <f>(((C6+E6+G6)*100)/'Introductory sub-table (I)(a)'!$B$28)</f>
        <v>1.1470211186829498</v>
      </c>
    </row>
    <row r="7" spans="1:9" ht="15.75">
      <c r="A7" s="77">
        <v>3</v>
      </c>
      <c r="B7" s="74" t="s">
        <v>203</v>
      </c>
      <c r="C7" s="77">
        <v>128784</v>
      </c>
      <c r="D7" s="84">
        <f>((C7*100)/'Table (I)(a)'!$D$69)</f>
        <v>2.8964307401659806</v>
      </c>
      <c r="E7" s="73"/>
      <c r="F7" s="73">
        <v>0</v>
      </c>
      <c r="G7" s="73"/>
      <c r="H7" s="73">
        <v>0</v>
      </c>
      <c r="I7" s="94">
        <f>(((C7+E7+G7)*100)/'Introductory sub-table (I)(a)'!$B$28)</f>
        <v>2.8964307401659806</v>
      </c>
    </row>
    <row r="8" spans="1:9" ht="15.75">
      <c r="A8" s="77">
        <v>4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94">
        <f>(((C8+E8+G8)*100)/'Introductory sub-table (I)(a)'!$B$28)</f>
        <v>0</v>
      </c>
    </row>
    <row r="9" spans="1:9" ht="15.75">
      <c r="A9" s="77">
        <v>5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94">
        <f>(((C9+E9+G9)*100)/'Introductory sub-table (I)(a)'!$B$28)</f>
        <v>0</v>
      </c>
    </row>
    <row r="10" spans="1:9" ht="15.75">
      <c r="A10" s="77">
        <v>6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94">
        <f>(((C10+E10+G10)*100)/'Introductory sub-table (I)(a)'!$B$28)</f>
        <v>0</v>
      </c>
    </row>
    <row r="11" spans="1:9" ht="15.75">
      <c r="A11" s="77">
        <v>7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94">
        <f>(((C11+E11+G11)*100)/'Introductory sub-table (I)(a)'!$B$28)</f>
        <v>0</v>
      </c>
    </row>
    <row r="12" spans="1:9" ht="15.75">
      <c r="A12" s="77">
        <v>8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94">
        <f>(((C12+E12+G12)*100)/'Introductory sub-table (I)(a)'!$B$28)</f>
        <v>0</v>
      </c>
    </row>
    <row r="13" spans="1:9" ht="15.75">
      <c r="A13" s="77">
        <v>9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94">
        <f>(((C13+E13+G13)*100)/'Introductory sub-table (I)(a)'!$B$28)</f>
        <v>0</v>
      </c>
    </row>
    <row r="14" spans="1:9" ht="15.75">
      <c r="A14" s="77">
        <v>10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94">
        <f>(((C14+E14+G14)*100)/'Introductory sub-table (I)(a)'!$B$28)</f>
        <v>0</v>
      </c>
    </row>
    <row r="15" spans="1:9" ht="15.75">
      <c r="A15" s="77"/>
      <c r="B15" s="74"/>
      <c r="C15" s="77"/>
      <c r="D15" s="84"/>
      <c r="E15" s="73"/>
      <c r="F15" s="73">
        <v>0</v>
      </c>
      <c r="G15" s="73"/>
      <c r="H15" s="73">
        <v>0</v>
      </c>
      <c r="I15" s="94"/>
    </row>
    <row r="16" spans="1:9" ht="15.75">
      <c r="A16" s="44"/>
      <c r="B16" s="73"/>
      <c r="C16" s="44"/>
      <c r="D16" s="84"/>
      <c r="E16" s="73"/>
      <c r="F16" s="73">
        <v>0</v>
      </c>
      <c r="G16" s="73"/>
      <c r="H16" s="73">
        <v>0</v>
      </c>
      <c r="I16" s="94"/>
    </row>
    <row r="17" spans="1:9" ht="15.75">
      <c r="A17" s="121" t="s">
        <v>131</v>
      </c>
      <c r="B17" s="121"/>
      <c r="C17" s="85">
        <f>SUM(C6:C14)</f>
        <v>179784</v>
      </c>
      <c r="D17" s="86">
        <f>((C17*100)/'Table (I)(a)'!$D$69)</f>
        <v>4.0434518588489308</v>
      </c>
      <c r="E17" s="49">
        <f>SUM(E6:E14)</f>
        <v>0</v>
      </c>
      <c r="F17" s="49">
        <v>0</v>
      </c>
      <c r="G17" s="49">
        <f>SUM(G6:G14)</f>
        <v>0</v>
      </c>
      <c r="H17" s="49">
        <v>0</v>
      </c>
      <c r="I17" s="95">
        <f>SUM(I6:I14)</f>
        <v>4.0434518588489308</v>
      </c>
    </row>
  </sheetData>
  <mergeCells count="8">
    <mergeCell ref="I4:I5"/>
    <mergeCell ref="A17:B17"/>
    <mergeCell ref="A4:A5"/>
    <mergeCell ref="B4:B5"/>
    <mergeCell ref="C4:C5"/>
    <mergeCell ref="D4:D5"/>
    <mergeCell ref="E4:F4"/>
    <mergeCell ref="G4:H4"/>
  </mergeCells>
  <conditionalFormatting sqref="D6:D17">
    <cfRule type="cellIs" dxfId="2" priority="1" stopIfTrue="1" operator="lessThan">
      <formula>1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8" sqref="I18"/>
    </sheetView>
  </sheetViews>
  <sheetFormatPr defaultRowHeight="15"/>
  <cols>
    <col min="1" max="1" width="7.7109375" bestFit="1" customWidth="1"/>
    <col min="2" max="2" width="28.28515625" customWidth="1"/>
    <col min="3" max="3" width="9.5703125" customWidth="1"/>
    <col min="4" max="4" width="23.5703125" customWidth="1"/>
    <col min="5" max="5" width="9.85546875" customWidth="1"/>
    <col min="6" max="6" width="12.85546875" customWidth="1"/>
    <col min="7" max="7" width="11.42578125" customWidth="1"/>
    <col min="8" max="8" width="13.140625" customWidth="1"/>
    <col min="9" max="9" width="26.7109375" customWidth="1"/>
  </cols>
  <sheetData>
    <row r="1" spans="1:9" ht="15.75">
      <c r="A1" s="55" t="s">
        <v>139</v>
      </c>
      <c r="B1" s="56" t="s">
        <v>140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141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 customHeight="1">
      <c r="A4" s="120" t="s">
        <v>110</v>
      </c>
      <c r="B4" s="119" t="s">
        <v>142</v>
      </c>
      <c r="C4" s="119" t="s">
        <v>143</v>
      </c>
      <c r="D4" s="119" t="s">
        <v>144</v>
      </c>
      <c r="E4" s="119" t="s">
        <v>114</v>
      </c>
      <c r="F4" s="119"/>
      <c r="G4" s="119" t="s">
        <v>115</v>
      </c>
      <c r="H4" s="119"/>
      <c r="I4" s="125" t="s">
        <v>163</v>
      </c>
    </row>
    <row r="5" spans="1:9" ht="117.75" customHeight="1">
      <c r="A5" s="120"/>
      <c r="B5" s="119"/>
      <c r="C5" s="119"/>
      <c r="D5" s="119"/>
      <c r="E5" s="62" t="s">
        <v>145</v>
      </c>
      <c r="F5" s="62" t="s">
        <v>146</v>
      </c>
      <c r="G5" s="62" t="s">
        <v>124</v>
      </c>
      <c r="H5" s="62" t="s">
        <v>147</v>
      </c>
      <c r="I5" s="126"/>
    </row>
    <row r="6" spans="1:9" ht="15.75">
      <c r="A6" s="77">
        <v>1</v>
      </c>
      <c r="B6" s="74" t="s">
        <v>204</v>
      </c>
      <c r="C6" s="77"/>
      <c r="D6" s="84">
        <f>((C6*100)/'Table (I)(a)'!$D$69)</f>
        <v>0</v>
      </c>
      <c r="E6" s="73"/>
      <c r="F6" s="73">
        <v>0</v>
      </c>
      <c r="G6" s="73"/>
      <c r="H6" s="73">
        <v>0</v>
      </c>
      <c r="I6" s="73">
        <f>(((C6+E6+G6)*100)/'Introductory sub-table (I)(a)'!$B$28)</f>
        <v>0</v>
      </c>
    </row>
    <row r="7" spans="1:9" ht="15.75">
      <c r="A7" s="77">
        <v>2</v>
      </c>
      <c r="B7" s="74"/>
      <c r="C7" s="77"/>
      <c r="D7" s="84">
        <f>((C7*100)/'Table (I)(a)'!$D$69)</f>
        <v>0</v>
      </c>
      <c r="E7" s="73"/>
      <c r="F7" s="73">
        <v>0</v>
      </c>
      <c r="G7" s="73"/>
      <c r="H7" s="73">
        <v>0</v>
      </c>
      <c r="I7" s="73">
        <f>(((C7+E7+G7)*100)/'Introductory sub-table (I)(a)'!$B$28)</f>
        <v>0</v>
      </c>
    </row>
    <row r="8" spans="1:9" ht="15.75">
      <c r="A8" s="77">
        <v>3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73">
        <f>(((C8+E8+G8)*100)/'Introductory sub-table (I)(a)'!$B$28)</f>
        <v>0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73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73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73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73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73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73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73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73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73"/>
    </row>
    <row r="18" spans="1:9" ht="15.75">
      <c r="A18" s="121" t="s">
        <v>131</v>
      </c>
      <c r="B18" s="121"/>
      <c r="C18" s="85">
        <f>SUM(C6:C15)</f>
        <v>0</v>
      </c>
      <c r="D18" s="86">
        <f>((C18*100)/'Table (I)(a)'!$D$69)</f>
        <v>0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49">
        <f>SUM(I6:I15)</f>
        <v>0</v>
      </c>
    </row>
  </sheetData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dxfId="1" priority="1" stopIfTrue="1" operator="less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4" sqref="B4"/>
    </sheetView>
  </sheetViews>
  <sheetFormatPr defaultColWidth="0" defaultRowHeight="15"/>
  <cols>
    <col min="1" max="1" width="9.140625" customWidth="1"/>
    <col min="2" max="2" width="32" customWidth="1"/>
    <col min="3" max="3" width="28.7109375" customWidth="1"/>
    <col min="4" max="4" width="40.7109375" customWidth="1"/>
    <col min="5" max="5" width="19.42578125" customWidth="1"/>
  </cols>
  <sheetData>
    <row r="1" spans="1:5" s="57" customFormat="1" ht="15.75">
      <c r="A1" s="55" t="s">
        <v>148</v>
      </c>
      <c r="B1" s="127" t="s">
        <v>149</v>
      </c>
      <c r="C1" s="127"/>
      <c r="D1" s="127"/>
    </row>
    <row r="2" spans="1:5" s="57" customFormat="1" ht="15.75">
      <c r="A2" s="61"/>
    </row>
    <row r="3" spans="1:5" s="57" customFormat="1" ht="63">
      <c r="A3" s="63" t="s">
        <v>110</v>
      </c>
      <c r="B3" s="96" t="s">
        <v>111</v>
      </c>
      <c r="C3" s="83" t="s">
        <v>150</v>
      </c>
      <c r="D3" s="83" t="s">
        <v>151</v>
      </c>
      <c r="E3" s="97" t="s">
        <v>205</v>
      </c>
    </row>
    <row r="4" spans="1:5" s="57" customFormat="1" ht="15.75">
      <c r="A4" s="77">
        <v>1</v>
      </c>
      <c r="B4" s="74" t="s">
        <v>204</v>
      </c>
      <c r="C4" s="77"/>
      <c r="D4" s="84">
        <f>((C4*100)/'Table (I)(a)'!$D$69)</f>
        <v>0</v>
      </c>
      <c r="E4" s="73"/>
    </row>
    <row r="5" spans="1:5" s="57" customFormat="1" ht="15.75">
      <c r="A5" s="77">
        <v>2</v>
      </c>
      <c r="B5" s="74"/>
      <c r="C5" s="77"/>
      <c r="D5" s="84">
        <f>((C5*100)/'Table (I)(a)'!$D$69)</f>
        <v>0</v>
      </c>
      <c r="E5" s="73"/>
    </row>
    <row r="6" spans="1:5" s="57" customFormat="1" ht="15.75">
      <c r="A6" s="77">
        <v>3</v>
      </c>
      <c r="B6" s="74"/>
      <c r="C6" s="77"/>
      <c r="D6" s="84">
        <f>((C6*100)/'Table (I)(a)'!$D$69)</f>
        <v>0</v>
      </c>
      <c r="E6" s="73"/>
    </row>
    <row r="7" spans="1:5" s="57" customFormat="1" ht="15.75">
      <c r="A7" s="77">
        <v>4</v>
      </c>
      <c r="B7" s="74"/>
      <c r="C7" s="77"/>
      <c r="D7" s="84">
        <f>((C7*100)/'Table (I)(a)'!$D$69)</f>
        <v>0</v>
      </c>
      <c r="E7" s="73"/>
    </row>
    <row r="8" spans="1:5" s="57" customFormat="1" ht="15.75">
      <c r="A8" s="77">
        <v>5</v>
      </c>
      <c r="B8" s="74"/>
      <c r="C8" s="77"/>
      <c r="D8" s="84">
        <f>((C8*100)/'Table (I)(a)'!$D$69)</f>
        <v>0</v>
      </c>
      <c r="E8" s="73"/>
    </row>
    <row r="9" spans="1:5" s="57" customFormat="1" ht="15.75">
      <c r="A9" s="77">
        <v>6</v>
      </c>
      <c r="B9" s="74"/>
      <c r="C9" s="77"/>
      <c r="D9" s="84">
        <f>((C9*100)/'Table (I)(a)'!$D$69)</f>
        <v>0</v>
      </c>
      <c r="E9" s="73"/>
    </row>
    <row r="10" spans="1:5" s="57" customFormat="1" ht="15.75">
      <c r="A10" s="77">
        <v>7</v>
      </c>
      <c r="B10" s="74"/>
      <c r="C10" s="77"/>
      <c r="D10" s="84">
        <f>((C10*100)/'Table (I)(a)'!$D$69)</f>
        <v>0</v>
      </c>
      <c r="E10" s="73"/>
    </row>
    <row r="11" spans="1:5" s="57" customFormat="1" ht="15.75">
      <c r="A11" s="77">
        <v>8</v>
      </c>
      <c r="B11" s="74"/>
      <c r="C11" s="77"/>
      <c r="D11" s="84">
        <f>((C11*100)/'Table (I)(a)'!$D$69)</f>
        <v>0</v>
      </c>
      <c r="E11" s="73"/>
    </row>
    <row r="12" spans="1:5" s="57" customFormat="1" ht="15.75">
      <c r="A12" s="77">
        <v>9</v>
      </c>
      <c r="B12" s="74"/>
      <c r="C12" s="77"/>
      <c r="D12" s="84">
        <f>((C12*100)/'Table (I)(a)'!$D$69)</f>
        <v>0</v>
      </c>
      <c r="E12" s="73"/>
    </row>
    <row r="13" spans="1:5" s="57" customFormat="1" ht="15.75">
      <c r="A13" s="77"/>
      <c r="B13" s="74"/>
      <c r="C13" s="77"/>
      <c r="D13" s="84"/>
      <c r="E13" s="73"/>
    </row>
    <row r="14" spans="1:5" s="57" customFormat="1" ht="15.75">
      <c r="A14" s="44"/>
      <c r="B14" s="73"/>
      <c r="C14" s="44"/>
      <c r="D14" s="84"/>
      <c r="E14" s="73"/>
    </row>
    <row r="15" spans="1:5" s="57" customFormat="1" ht="15.75">
      <c r="A15" s="121" t="s">
        <v>131</v>
      </c>
      <c r="B15" s="121"/>
      <c r="C15" s="85">
        <f>SUM(C4:C12)</f>
        <v>0</v>
      </c>
      <c r="D15" s="86">
        <f>((C15*100)/'Table (I)(a)'!$D$69)</f>
        <v>0</v>
      </c>
      <c r="E15" s="73"/>
    </row>
  </sheetData>
  <mergeCells count="2">
    <mergeCell ref="B1:D1"/>
    <mergeCell ref="A15:B15"/>
  </mergeCells>
  <printOptions gridLines="1"/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5" sqref="B5"/>
    </sheetView>
  </sheetViews>
  <sheetFormatPr defaultRowHeight="15"/>
  <cols>
    <col min="1" max="1" width="9.140625" customWidth="1"/>
    <col min="2" max="2" width="27.5703125" customWidth="1"/>
    <col min="3" max="3" width="29.7109375" customWidth="1"/>
    <col min="4" max="4" width="27.7109375" customWidth="1"/>
    <col min="5" max="5" width="39" customWidth="1"/>
  </cols>
  <sheetData>
    <row r="1" spans="1:5" ht="15.75">
      <c r="A1" s="55" t="s">
        <v>152</v>
      </c>
      <c r="B1" s="127" t="s">
        <v>153</v>
      </c>
      <c r="C1" s="127"/>
      <c r="D1" s="127"/>
      <c r="E1" s="57"/>
    </row>
    <row r="2" spans="1:5" ht="15.75">
      <c r="A2" s="61"/>
      <c r="B2" s="57"/>
      <c r="C2" s="57"/>
      <c r="D2" s="57"/>
      <c r="E2" s="57"/>
    </row>
    <row r="3" spans="1:5" ht="16.5" thickBot="1">
      <c r="A3" s="61"/>
      <c r="B3" s="57"/>
      <c r="C3" s="57"/>
      <c r="D3" s="57"/>
      <c r="E3" s="57"/>
    </row>
    <row r="4" spans="1:5" ht="78.75">
      <c r="A4" s="87" t="s">
        <v>110</v>
      </c>
      <c r="B4" s="88" t="s">
        <v>154</v>
      </c>
      <c r="C4" s="88" t="s">
        <v>155</v>
      </c>
      <c r="D4" s="88" t="s">
        <v>156</v>
      </c>
      <c r="E4" s="88" t="s">
        <v>157</v>
      </c>
    </row>
    <row r="5" spans="1:5" ht="15.75">
      <c r="A5" s="77">
        <v>1</v>
      </c>
      <c r="B5" s="74" t="s">
        <v>204</v>
      </c>
      <c r="C5" s="77"/>
      <c r="D5" s="77"/>
      <c r="E5" s="84">
        <f>((D5*100)/'Table (I)(a)'!$D$69)</f>
        <v>0</v>
      </c>
    </row>
    <row r="6" spans="1:5" ht="15.75">
      <c r="A6" s="77">
        <v>2</v>
      </c>
      <c r="B6" s="74"/>
      <c r="C6" s="77"/>
      <c r="D6" s="77"/>
      <c r="E6" s="84">
        <f>((D6*100)/'Table (I)(a)'!$D$69)</f>
        <v>0</v>
      </c>
    </row>
    <row r="7" spans="1:5" ht="15.75">
      <c r="A7" s="77">
        <v>3</v>
      </c>
      <c r="B7" s="74"/>
      <c r="C7" s="77"/>
      <c r="D7" s="77"/>
      <c r="E7" s="84">
        <f>((D7*100)/'Table (I)(a)'!$D$69)</f>
        <v>0</v>
      </c>
    </row>
    <row r="8" spans="1:5" ht="15.75">
      <c r="A8" s="77">
        <v>4</v>
      </c>
      <c r="B8" s="74"/>
      <c r="C8" s="77"/>
      <c r="D8" s="77"/>
      <c r="E8" s="84">
        <f>((D8*100)/'Table (I)(a)'!$D$69)</f>
        <v>0</v>
      </c>
    </row>
    <row r="9" spans="1:5" ht="15.75">
      <c r="A9" s="77">
        <v>5</v>
      </c>
      <c r="B9" s="74"/>
      <c r="C9" s="77"/>
      <c r="D9" s="77"/>
      <c r="E9" s="84">
        <f>((D9*100)/'Table (I)(a)'!$D$69)</f>
        <v>0</v>
      </c>
    </row>
    <row r="10" spans="1:5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ht="15.75">
      <c r="A14" s="77"/>
      <c r="B14" s="74"/>
      <c r="C14" s="77"/>
      <c r="D14" s="77"/>
      <c r="E14" s="84"/>
    </row>
    <row r="15" spans="1:5" ht="15.75">
      <c r="A15" s="44"/>
      <c r="B15" s="73"/>
      <c r="C15" s="44"/>
      <c r="D15" s="44"/>
      <c r="E15" s="84"/>
    </row>
    <row r="16" spans="1:5" ht="15.75">
      <c r="A16" s="121" t="s">
        <v>131</v>
      </c>
      <c r="B16" s="121"/>
      <c r="C16" s="85">
        <f>SUM(C5:C13)</f>
        <v>0</v>
      </c>
      <c r="D16" s="85">
        <f>SUM(D5:D13)</f>
        <v>0</v>
      </c>
      <c r="E16" s="84">
        <f>((D16*100)/'Table (I)(a)'!$D$69)</f>
        <v>0</v>
      </c>
    </row>
  </sheetData>
  <mergeCells count="2">
    <mergeCell ref="B1:D1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6" sqref="B6"/>
    </sheetView>
  </sheetViews>
  <sheetFormatPr defaultColWidth="0" defaultRowHeight="15"/>
  <cols>
    <col min="1" max="1" width="8.5703125" bestFit="1" customWidth="1"/>
    <col min="2" max="2" width="38.85546875" customWidth="1"/>
    <col min="3" max="3" width="24.140625" customWidth="1"/>
    <col min="4" max="4" width="23.140625" customWidth="1"/>
    <col min="5" max="5" width="40.5703125" customWidth="1"/>
  </cols>
  <sheetData>
    <row r="1" spans="1:5" s="57" customFormat="1" ht="15.75">
      <c r="A1" s="55" t="s">
        <v>158</v>
      </c>
      <c r="B1" s="127" t="s">
        <v>159</v>
      </c>
      <c r="C1" s="127"/>
      <c r="D1" s="127"/>
      <c r="E1" s="127"/>
    </row>
    <row r="2" spans="1:5" s="57" customFormat="1" ht="15.75">
      <c r="A2" s="61"/>
      <c r="B2" s="127" t="s">
        <v>160</v>
      </c>
      <c r="C2" s="127"/>
      <c r="D2" s="127"/>
      <c r="E2" s="127"/>
    </row>
    <row r="3" spans="1:5" s="57" customFormat="1" ht="16.5" thickBot="1">
      <c r="A3" s="61"/>
    </row>
    <row r="4" spans="1:5" s="57" customFormat="1" ht="63.75" thickBot="1">
      <c r="A4" s="89" t="s">
        <v>110</v>
      </c>
      <c r="B4" s="90" t="s">
        <v>161</v>
      </c>
      <c r="C4" s="90" t="s">
        <v>154</v>
      </c>
      <c r="D4" s="90" t="s">
        <v>162</v>
      </c>
      <c r="E4" s="90" t="s">
        <v>157</v>
      </c>
    </row>
    <row r="5" spans="1:5" s="57" customFormat="1" ht="15.75">
      <c r="A5" s="77">
        <v>1</v>
      </c>
      <c r="B5" s="74" t="s">
        <v>206</v>
      </c>
      <c r="C5" s="77"/>
      <c r="D5" s="77"/>
      <c r="E5" s="84">
        <f>((D5*100)/'Table (I)(a)'!$D$69)</f>
        <v>0</v>
      </c>
    </row>
    <row r="6" spans="1:5" s="57" customFormat="1" ht="15.75">
      <c r="A6" s="77">
        <v>2</v>
      </c>
      <c r="B6" s="74"/>
      <c r="C6" s="77"/>
      <c r="D6" s="77"/>
      <c r="E6" s="84">
        <f>((D6*100)/'Table (I)(a)'!$D$69)</f>
        <v>0</v>
      </c>
    </row>
    <row r="7" spans="1:5" s="57" customFormat="1" ht="15.75">
      <c r="A7" s="77">
        <v>3</v>
      </c>
      <c r="B7" s="74"/>
      <c r="C7" s="77"/>
      <c r="D7" s="77"/>
      <c r="E7" s="84">
        <f>((D7*100)/'Table (I)(a)'!$D$69)</f>
        <v>0</v>
      </c>
    </row>
    <row r="8" spans="1:5" s="57" customFormat="1" ht="15.75">
      <c r="A8" s="77">
        <v>4</v>
      </c>
      <c r="B8" s="74"/>
      <c r="C8" s="77"/>
      <c r="D8" s="77"/>
      <c r="E8" s="84">
        <f>((D8*100)/'Table (I)(a)'!$D$69)</f>
        <v>0</v>
      </c>
    </row>
    <row r="9" spans="1:5" s="57" customFormat="1" ht="15.75">
      <c r="A9" s="77">
        <v>5</v>
      </c>
      <c r="B9" s="74"/>
      <c r="C9" s="77"/>
      <c r="D9" s="77"/>
      <c r="E9" s="84">
        <f>((D9*100)/'Table (I)(a)'!$D$69)</f>
        <v>0</v>
      </c>
    </row>
    <row r="10" spans="1:5" s="57" customFormat="1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s="57" customFormat="1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s="57" customFormat="1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s="57" customFormat="1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s="57" customFormat="1" ht="15.75">
      <c r="A14" s="77"/>
      <c r="B14" s="74"/>
      <c r="C14" s="77"/>
      <c r="D14" s="77"/>
      <c r="E14" s="84"/>
    </row>
    <row r="15" spans="1:5" s="57" customFormat="1" ht="15.75">
      <c r="A15" s="44"/>
      <c r="B15" s="73"/>
      <c r="C15" s="44"/>
      <c r="D15" s="44"/>
      <c r="E15" s="84"/>
    </row>
    <row r="16" spans="1:5" s="57" customFormat="1" ht="15.75">
      <c r="A16" s="91" t="s">
        <v>131</v>
      </c>
      <c r="B16" s="92"/>
      <c r="C16" s="85"/>
      <c r="D16" s="85">
        <f>SUM(D5:D13)</f>
        <v>0</v>
      </c>
      <c r="E16" s="86">
        <f>((D16*100)/'Table (I)(a)'!$D$69)</f>
        <v>0</v>
      </c>
    </row>
  </sheetData>
  <mergeCells count="2">
    <mergeCell ref="B1:E1"/>
    <mergeCell ref="B2:E2"/>
  </mergeCells>
  <conditionalFormatting sqref="E5:E16">
    <cfRule type="cellIs" dxfId="0" priority="1" stopIfTrue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Introductory sub-table (I)(a)</vt:lpstr>
      <vt:lpstr>Table (I)(a)</vt:lpstr>
      <vt:lpstr>Notes</vt:lpstr>
      <vt:lpstr>Promoter &amp; Promoter Group(I)(b)</vt:lpstr>
      <vt:lpstr>Public (I)(c)(i)</vt:lpstr>
      <vt:lpstr>Public (I)(c)(ii)</vt:lpstr>
      <vt:lpstr>locked-in shares (I)(d)</vt:lpstr>
      <vt:lpstr>DRDetails (II)(a)</vt:lpstr>
      <vt:lpstr>DRHolding (II)(b)</vt:lpstr>
      <vt:lpstr>Sheet1</vt:lpstr>
    </vt:vector>
  </TitlesOfParts>
  <Company>mondkar 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ddalvi</dc:creator>
  <cp:lastModifiedBy>admin</cp:lastModifiedBy>
  <cp:lastPrinted>2013-01-09T10:47:04Z</cp:lastPrinted>
  <dcterms:created xsi:type="dcterms:W3CDTF">2012-07-06T10:53:30Z</dcterms:created>
  <dcterms:modified xsi:type="dcterms:W3CDTF">2014-10-28T09:25:19Z</dcterms:modified>
</cp:coreProperties>
</file>